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inal01" sheetId="1" r:id="rId1"/>
    <sheet name="Sheet3" sheetId="2" r:id="rId2"/>
  </sheets>
  <definedNames>
    <definedName name="_xlnm.Print_Titles" localSheetId="0">'Final01'!$1:$8</definedName>
  </definedNames>
  <calcPr fullCalcOnLoad="1"/>
</workbook>
</file>

<file path=xl/sharedStrings.xml><?xml version="1.0" encoding="utf-8"?>
<sst xmlns="http://schemas.openxmlformats.org/spreadsheetml/2006/main" count="215" uniqueCount="186">
  <si>
    <t>SCHEDULE 1 - UNITED STATES SUMMARY GENERAL LEDGER ACCOUNT BALANCES</t>
  </si>
  <si>
    <t>================================================================================</t>
  </si>
  <si>
    <t>================================</t>
  </si>
  <si>
    <t xml:space="preserve">         BALANCE</t>
  </si>
  <si>
    <t>ITEM</t>
  </si>
  <si>
    <t>SEPTEMBER 30, 2000</t>
  </si>
  <si>
    <t>NET CHANGE</t>
  </si>
  <si>
    <t xml:space="preserve"> -------------------------------------------------------------------------------</t>
  </si>
  <si>
    <t>------------------------------</t>
  </si>
  <si>
    <t>--------------------------------</t>
  </si>
  <si>
    <t>ASSET ACCOUNTS</t>
  </si>
  <si>
    <t xml:space="preserve">Cash and monetary assets: </t>
  </si>
  <si>
    <t xml:space="preserve"> U.S. Treasury operating cash: 1/</t>
  </si>
  <si>
    <t xml:space="preserve">     1009   U.S. Treasury operating cash - tax and loan</t>
  </si>
  <si>
    <t xml:space="preserve">                 note accounts.....................................................</t>
  </si>
  <si>
    <t xml:space="preserve">     1010   U.S. Treasury operating cash - Federal Reserve</t>
  </si>
  <si>
    <t xml:space="preserve">                 account...............................................................</t>
  </si>
  <si>
    <t xml:space="preserve">        Balance.................................................................</t>
  </si>
  <si>
    <t>Special drawing rights:</t>
  </si>
  <si>
    <t xml:space="preserve">     1420  Total holdings of special drawing rights..................................</t>
  </si>
  <si>
    <t xml:space="preserve">     1425   SDR certificates issued to Federal Reserve banks................</t>
  </si>
  <si>
    <t>Reserve position on the U.S. quota in the IMF:</t>
  </si>
  <si>
    <t xml:space="preserve">  U.S. subscription to the International Monetary Fund:</t>
  </si>
  <si>
    <t xml:space="preserve">     1410   Investment in the International Monetary Fund,</t>
  </si>
  <si>
    <t xml:space="preserve">              direct quota payments.............................................</t>
  </si>
  <si>
    <t xml:space="preserve">     1411   Investment in the International Fund,</t>
  </si>
  <si>
    <t xml:space="preserve">              maintenance of value adjustments..................................</t>
  </si>
  <si>
    <t xml:space="preserve">     1416   Due International Monetary Fund for subscriptions</t>
  </si>
  <si>
    <t xml:space="preserve">              and drawings (letter of credit)...................................</t>
  </si>
  <si>
    <t xml:space="preserve">     1418   Receivable/Payable (-) for interim maintenance</t>
  </si>
  <si>
    <t xml:space="preserve">              of value adjustments........................................</t>
  </si>
  <si>
    <t xml:space="preserve">     1422   Dollar deposits with the International Monetary Fund................</t>
  </si>
  <si>
    <t>Other cash and monetary assets:</t>
  </si>
  <si>
    <t xml:space="preserve">     1011   Other U.S. Treasury monetary assets.................................</t>
  </si>
  <si>
    <t xml:space="preserve">     1015   General Depositaries - Deferred Accounts............................</t>
  </si>
  <si>
    <t xml:space="preserve">     1021   Transit account, Other U.S. Treasury monetary assets............</t>
  </si>
  <si>
    <t xml:space="preserve">     1040   Mutilated Paper Currency held by the Bureau of Engraving  </t>
  </si>
  <si>
    <t xml:space="preserve">                and Printing.......................................................</t>
  </si>
  <si>
    <t xml:space="preserve">     1041   Transit Account,  Mutilated paper currency.............................</t>
  </si>
  <si>
    <t xml:space="preserve">     1060   U.S. Treasury time deposits - foreign depositaries..................</t>
  </si>
  <si>
    <t xml:space="preserve">     1062   U.S. Treasury Time Deposits, Domestic Depositaries........................</t>
  </si>
  <si>
    <t xml:space="preserve">     1064   U.S. Treasury Time Deposits, Lock-box Depositaries.......................</t>
  </si>
  <si>
    <t xml:space="preserve">     1065   U.S. Treasury Time Deposits, Minority Bank Depositaries (EFTPS).....</t>
  </si>
  <si>
    <t xml:space="preserve">     1066   U.S. Treasury Time Deposits, Credit Card Depositaries...................</t>
  </si>
  <si>
    <t xml:space="preserve">     1067   U.S. Treasury Time Deposits, Treasury Tax</t>
  </si>
  <si>
    <t xml:space="preserve">                and Loan Fee Account...............................................</t>
  </si>
  <si>
    <t xml:space="preserve">     1069   U.S. Time Deposit - Electronic Federal Tax Payment</t>
  </si>
  <si>
    <t xml:space="preserve">                System (EFTPS)................................</t>
  </si>
  <si>
    <t xml:space="preserve">     1210   Cash - accountability of disbursing and collecting officers.........</t>
  </si>
  <si>
    <t xml:space="preserve">     1212   Undeposited collections and unconfirmed deposits     </t>
  </si>
  <si>
    <t xml:space="preserve">                (agencies reporting transactions on SF-224 - Revised).............</t>
  </si>
  <si>
    <t>r</t>
  </si>
  <si>
    <t xml:space="preserve">     1217   Transit account - transfers of cash - U.S. Disbursing Officers......</t>
  </si>
  <si>
    <t xml:space="preserve">        Total other cash and monetary assets....................................</t>
  </si>
  <si>
    <t xml:space="preserve">          Total cash and monetary assets.......................................</t>
  </si>
  <si>
    <t>Guaranteed Loan Financing</t>
  </si>
  <si>
    <t xml:space="preserve">     1452   Net activity, Guaranteed Loan Financing .................................</t>
  </si>
  <si>
    <t>Direct Loan Financing</t>
  </si>
  <si>
    <t xml:space="preserve">     1454   Net activity, Direct Loan Financing........................................</t>
  </si>
  <si>
    <t>Miscellaneous asset accounts:</t>
  </si>
  <si>
    <t xml:space="preserve">     1012   U.S. Treasury miscellaneous assets..................................</t>
  </si>
  <si>
    <t xml:space="preserve">     1016   Federal Reserve banks, Deferred items ...............................</t>
  </si>
  <si>
    <t xml:space="preserve">     1022   Transit account, U.S. Treasury miscellaneous assets..................</t>
  </si>
  <si>
    <t xml:space="preserve">     1043   Transit account, U.S. Treasury - owned gold.........................</t>
  </si>
  <si>
    <t xml:space="preserve">     1053   U.S. Treasury - owned gold.........................................</t>
  </si>
  <si>
    <t xml:space="preserve">     1054   Gold Certificate Fund, Board of Governors of the</t>
  </si>
  <si>
    <t xml:space="preserve">                Federal Reserve System............................................2/</t>
  </si>
  <si>
    <t xml:space="preserve">     1423   U.S. currency with the International Monetary Fund..................</t>
  </si>
  <si>
    <t xml:space="preserve">     1610   Receivable  on U.S. Treasury securities………………………</t>
  </si>
  <si>
    <t xml:space="preserve">     1670   Receivable for forged, or incorrect payment of all</t>
  </si>
  <si>
    <t xml:space="preserve">                U. S. Government checks..........................................</t>
  </si>
  <si>
    <t xml:space="preserve">     1840   Deposits in transit to the Treasury account.........................</t>
  </si>
  <si>
    <t xml:space="preserve">     1869   Deposit in suspense, Electronic Funds Transfer......................</t>
  </si>
  <si>
    <t xml:space="preserve">     1875   Undistributed disbursing transactions (agencies reporting on</t>
  </si>
  <si>
    <t xml:space="preserve">                Statement of Transactions, SF-224 - Revised)......................</t>
  </si>
  <si>
    <t xml:space="preserve">     1877   Cash receivable, Federal Tax Deposits, Internal</t>
  </si>
  <si>
    <t xml:space="preserve">                Revenue Service...................................................</t>
  </si>
  <si>
    <t xml:space="preserve">        Total miscellaneous asset accounts......................................</t>
  </si>
  <si>
    <t xml:space="preserve">          Total asset accounts..................................................</t>
  </si>
  <si>
    <t>EXCESS OF LIABILITIES</t>
  </si>
  <si>
    <t>Budget and off-budget financing:</t>
  </si>
  <si>
    <t xml:space="preserve">     3010   Accumulated excess of liabilities...................................</t>
  </si>
  <si>
    <t xml:space="preserve">     3040   Total receipts (on Budget/off Budget)....................................</t>
  </si>
  <si>
    <t xml:space="preserve">     3045   Total outlays (on Budget/off Budget)................................</t>
  </si>
  <si>
    <t xml:space="preserve">        Total budget and off-budget financing...................................</t>
  </si>
  <si>
    <t xml:space="preserve">                                   </t>
  </si>
  <si>
    <t>Transactions not applied to current year's surplus or deficit:</t>
  </si>
  <si>
    <t xml:space="preserve">     3080   Seigniorage - transactions not applied to current fiscal</t>
  </si>
  <si>
    <t xml:space="preserve">                year's budget surplus or deficit..................................</t>
  </si>
  <si>
    <t xml:space="preserve">     3081   Profit on the sale of gold..........................................</t>
  </si>
  <si>
    <t xml:space="preserve">     3088  SpecialReclass &amp;Write-Off of Aged BCA Balances</t>
  </si>
  <si>
    <t xml:space="preserve">     3089  Premium/Discount on Buyback of U.S. Treasury Securities</t>
  </si>
  <si>
    <t xml:space="preserve">        Total transactions not applied to current year's surplus</t>
  </si>
  <si>
    <t xml:space="preserve">         of deficit..................................................................................</t>
  </si>
  <si>
    <t xml:space="preserve">          Total excess of liabilities (+) or assets (-).........................</t>
  </si>
  <si>
    <t xml:space="preserve">            Total assets and excess of liabilities..............................</t>
  </si>
  <si>
    <t>LIABILITY ACCOUNTS</t>
  </si>
  <si>
    <t>Borrowing from the public:</t>
  </si>
  <si>
    <t xml:space="preserve">   </t>
  </si>
  <si>
    <t xml:space="preserve">     8040   Deferred interest (premium) on public debt</t>
  </si>
  <si>
    <t xml:space="preserve">                subscriptions, U.S. securities...........................................</t>
  </si>
  <si>
    <t xml:space="preserve"> Less</t>
  </si>
  <si>
    <t xml:space="preserve">      8322   Deferred interest (discount) on government account </t>
  </si>
  <si>
    <t xml:space="preserve"> </t>
  </si>
  <si>
    <t xml:space="preserve">                 series.................................................................................</t>
  </si>
  <si>
    <t xml:space="preserve">  Agency securities, issued under special financing authorities</t>
  </si>
  <si>
    <t xml:space="preserve">     8420    Principal of outstanding agency securities................................</t>
  </si>
  <si>
    <t xml:space="preserve">        Total Federal securities................................................</t>
  </si>
  <si>
    <t>Deduct:</t>
  </si>
  <si>
    <t>Federal securities held as investments of government accounts</t>
  </si>
  <si>
    <t xml:space="preserve">     8442   Investment of government accounts in public</t>
  </si>
  <si>
    <t xml:space="preserve">                debt securities...................................................</t>
  </si>
  <si>
    <t xml:space="preserve">        Total Federal securities held as investments of government </t>
  </si>
  <si>
    <t xml:space="preserve">          accounts..............................................................................</t>
  </si>
  <si>
    <t>Less</t>
  </si>
  <si>
    <t xml:space="preserve"> Discount on Federal Securities:</t>
  </si>
  <si>
    <t xml:space="preserve">     8321   Discount on federal securities held as investment</t>
  </si>
  <si>
    <t xml:space="preserve">                in government accounts...............................................</t>
  </si>
  <si>
    <t xml:space="preserve">         Net Federal securities held as investments of government </t>
  </si>
  <si>
    <t xml:space="preserve">         accounts less discount....................................................</t>
  </si>
  <si>
    <t xml:space="preserve">          Total borrowing from the public.......................................</t>
  </si>
  <si>
    <t>Accrued interest payable to the public:</t>
  </si>
  <si>
    <t xml:space="preserve">     8720   Accrued Interest Payable on Exchanges of Deferred Public</t>
  </si>
  <si>
    <t xml:space="preserve">                Debt Subscriptions, United States Treasury Securities .....</t>
  </si>
  <si>
    <t>Allocations of special drawing rights:</t>
  </si>
  <si>
    <t xml:space="preserve">     8240   Allocations of special drawing rights...............................</t>
  </si>
  <si>
    <t>Deposit funds:</t>
  </si>
  <si>
    <t xml:space="preserve">     8220   Deposit funds unexpended............................................</t>
  </si>
  <si>
    <t>Miscellaneous liability accounts:</t>
  </si>
  <si>
    <t xml:space="preserve">     8010   Corporate securities and interest checks outstanding................</t>
  </si>
  <si>
    <t xml:space="preserve">     8012   Transit account - Symbol Serial Payment</t>
  </si>
  <si>
    <t xml:space="preserve">              Edit Discrepancies on U.S. Treasury Checks........................</t>
  </si>
  <si>
    <t xml:space="preserve">     8013   Transit account - Payment amount</t>
  </si>
  <si>
    <t xml:space="preserve">              discrepancies on U.S. Treasury checks.............................</t>
  </si>
  <si>
    <t xml:space="preserve">     8014   Transit account - Payment of U.S. Treasury checks </t>
  </si>
  <si>
    <t xml:space="preserve">                without issue data........................................................</t>
  </si>
  <si>
    <t xml:space="preserve">     8015   Disbursing officers checks outstanding - unfunded</t>
  </si>
  <si>
    <t xml:space="preserve">                accounts of four-digit symbols....................................</t>
  </si>
  <si>
    <t xml:space="preserve">     8016   Transit account - Payment of U.S. Treasury Checks </t>
  </si>
  <si>
    <t xml:space="preserve">              pending archive retrieval (Preferred Payments)............................</t>
  </si>
  <si>
    <t xml:space="preserve">     8017   Transit account - Adjustment of U.S. Treasury check </t>
  </si>
  <si>
    <t xml:space="preserve">              payments with Federal Reserve Banks...............................</t>
  </si>
  <si>
    <t xml:space="preserve">     8033   Postal money orders outstanding.....................................</t>
  </si>
  <si>
    <t xml:space="preserve">     8047   Unamortized Premium (Discount) on Public Debt Securities............</t>
  </si>
  <si>
    <t xml:space="preserve">     8056   Transfer of unprocessed U.S. Treasury checks - unclassified..........</t>
  </si>
  <si>
    <t xml:space="preserve">     8063   Transit account - checks on U.S. Treasury </t>
  </si>
  <si>
    <t xml:space="preserve">                 cashed - unclassified.............................................</t>
  </si>
  <si>
    <t xml:space="preserve">     8073   Transfer of U.S. Treasury check data................................</t>
  </si>
  <si>
    <t xml:space="preserve">     8075   Adjustment of U.S. Treasury check data..............................</t>
  </si>
  <si>
    <t xml:space="preserve">     8118   Cash-Link ACH Transfers.............................................</t>
  </si>
  <si>
    <t xml:space="preserve">     8131    Cash-Link ACH Receiver Book Entry</t>
  </si>
  <si>
    <t xml:space="preserve">     8133   Cash-Link ACH Receiver PAD.............................</t>
  </si>
  <si>
    <t xml:space="preserve">     8183   Check Claims (Suspense).............................................</t>
  </si>
  <si>
    <t xml:space="preserve">     8869   Transit account - statement of accountability</t>
  </si>
  <si>
    <t xml:space="preserve">              (Department of Defense - Air Force)...............................</t>
  </si>
  <si>
    <t xml:space="preserve">     8871   Transit account - Statement of accountability (Department </t>
  </si>
  <si>
    <t xml:space="preserve">  </t>
  </si>
  <si>
    <t xml:space="preserve">              of Defense - Army)................................................</t>
  </si>
  <si>
    <t xml:space="preserve">     8873   Transit account - discrepancies in U.S. Disbursing </t>
  </si>
  <si>
    <t xml:space="preserve">              Officers' accounts...............................................</t>
  </si>
  <si>
    <t xml:space="preserve">     8877   Transit account - payments by one disbursing officer for</t>
  </si>
  <si>
    <t xml:space="preserve">              account of another disbursing officer, Division of</t>
  </si>
  <si>
    <t xml:space="preserve">              Disbursement and U.S. Disbursing Officers - not yet classified....</t>
  </si>
  <si>
    <t xml:space="preserve">        Total miscellaneous liability accounts..................................</t>
  </si>
  <si>
    <t xml:space="preserve">            Total liability accounts............................................</t>
  </si>
  <si>
    <t xml:space="preserve">1/ Major sources of information used to determine Treasury's operating cash include the Cashtrack Transmittals from the Federal Reserve Banks, reporting </t>
  </si>
  <si>
    <t xml:space="preserve">   from the Bureau of the Public Debt, electronic transfers through the Treasury financial communications system and reconciling wires from</t>
  </si>
  <si>
    <t xml:space="preserve">   Internal Revenue Service Centers.  Operating cash is presented on a modified cash basis, deposits are reflected as received and withdrawals </t>
  </si>
  <si>
    <t xml:space="preserve">   are reflected as processed.</t>
  </si>
  <si>
    <t xml:space="preserve">2/ Difference between Gold and Gold Certificates represents gold in transit and unredeemed certificates, </t>
  </si>
  <si>
    <t>r  Revised</t>
  </si>
  <si>
    <t>SEPTEMBER 30, 2001</t>
  </si>
  <si>
    <t xml:space="preserve">     1870   E-Commerce Collections……………………........................</t>
  </si>
  <si>
    <t xml:space="preserve">     8067   Transit Account - Suspense Items,  U.S. Treasury.............</t>
  </si>
  <si>
    <t xml:space="preserve">   transaction adjustments will occur in October 2001.</t>
  </si>
  <si>
    <t>(Final)</t>
  </si>
  <si>
    <t xml:space="preserve">     8416   Miscellaneous Liabilities, Bureau of Public Debt ………………..</t>
  </si>
  <si>
    <t xml:space="preserve">     8444   Investment of government accounts in agency securities……..</t>
  </si>
  <si>
    <t xml:space="preserve"> Treasury securities, issued under general Financing authorities:</t>
  </si>
  <si>
    <t xml:space="preserve">     8412   Intragovernmental Holdings……………………………...........</t>
  </si>
  <si>
    <t xml:space="preserve">        Total Treasury securities outstanding............................................</t>
  </si>
  <si>
    <t xml:space="preserve"> Plus Premium on Treasury Securities:</t>
  </si>
  <si>
    <t xml:space="preserve"> Discount on Treasury Securities:</t>
  </si>
  <si>
    <t xml:space="preserve">            Total Treasury securities net of premium and discount.............................</t>
  </si>
  <si>
    <t xml:space="preserve">     8440   Investment of certain deposits funds…………………………..</t>
  </si>
  <si>
    <t xml:space="preserve">     8410   Debt held by the public ……………………………………….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</si>
</sst>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Courier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1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>
      <alignment/>
    </xf>
    <xf numFmtId="2" fontId="3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2" fillId="0" borderId="1" xfId="0" applyFont="1" applyBorder="1" applyAlignment="1" applyProtection="1">
      <alignment/>
      <protection locked="0"/>
    </xf>
    <xf numFmtId="2" fontId="0" fillId="0" borderId="0" xfId="0" applyAlignment="1">
      <alignment/>
    </xf>
    <xf numFmtId="2" fontId="2" fillId="0" borderId="1" xfId="0" applyFont="1" applyBorder="1" applyAlignment="1">
      <alignment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2" fontId="0" fillId="0" borderId="1" xfId="0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" fontId="2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5" xfId="0" applyFont="1" applyBorder="1" applyAlignment="1" applyProtection="1">
      <alignment/>
      <protection locked="0"/>
    </xf>
    <xf numFmtId="2" fontId="2" fillId="0" borderId="0" xfId="0" applyFont="1" applyBorder="1" applyAlignment="1" applyProtection="1">
      <alignment/>
      <protection locked="0"/>
    </xf>
    <xf numFmtId="4" fontId="2" fillId="0" borderId="6" xfId="0" applyNumberFormat="1" applyFont="1" applyBorder="1" applyAlignment="1">
      <alignment/>
    </xf>
    <xf numFmtId="4" fontId="2" fillId="0" borderId="2" xfId="0" applyNumberFormat="1" applyFont="1" applyBorder="1" applyAlignment="1" applyProtection="1">
      <alignment/>
      <protection locked="0"/>
    </xf>
    <xf numFmtId="4" fontId="2" fillId="0" borderId="3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2" fontId="2" fillId="0" borderId="0" xfId="0" applyFont="1" applyAlignment="1" applyProtection="1">
      <alignment/>
      <protection locked="0"/>
    </xf>
    <xf numFmtId="4" fontId="2" fillId="0" borderId="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9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1" fillId="0" borderId="0" xfId="0" applyFont="1" applyAlignment="1" applyProtection="1">
      <alignment horizontal="center"/>
      <protection locked="0"/>
    </xf>
    <xf numFmtId="2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E6" sqref="E6"/>
    </sheetView>
  </sheetViews>
  <sheetFormatPr defaultColWidth="9.140625" defaultRowHeight="12.75"/>
  <cols>
    <col min="1" max="1" width="63.00390625" style="0" customWidth="1"/>
    <col min="2" max="3" width="28.421875" style="0" bestFit="1" customWidth="1"/>
    <col min="4" max="4" width="1.57421875" style="0" bestFit="1" customWidth="1"/>
    <col min="5" max="5" width="20.7109375" style="0" customWidth="1"/>
  </cols>
  <sheetData>
    <row r="1" spans="1:5" ht="12.75">
      <c r="A1" s="1" t="s">
        <v>0</v>
      </c>
      <c r="B1" s="2"/>
      <c r="C1" s="2"/>
      <c r="D1" s="3"/>
      <c r="E1" s="3"/>
    </row>
    <row r="2" spans="1:5" ht="12.75">
      <c r="A2" s="4" t="s">
        <v>175</v>
      </c>
      <c r="B2" s="5"/>
      <c r="C2" s="5"/>
      <c r="D2" s="7"/>
      <c r="E2" s="7"/>
    </row>
    <row r="3" spans="1:5" ht="12.75">
      <c r="A3" s="3" t="s">
        <v>1</v>
      </c>
      <c r="B3" s="3" t="s">
        <v>2</v>
      </c>
      <c r="C3" s="3" t="s">
        <v>2</v>
      </c>
      <c r="D3" s="3"/>
      <c r="E3" s="3" t="s">
        <v>2</v>
      </c>
    </row>
    <row r="4" spans="1:5" ht="12.75">
      <c r="A4" s="7"/>
      <c r="B4" s="7"/>
      <c r="C4" s="7"/>
      <c r="D4" s="7"/>
      <c r="E4" s="7"/>
    </row>
    <row r="5" spans="1:5" ht="12.75">
      <c r="A5" s="3"/>
      <c r="B5" s="37" t="s">
        <v>3</v>
      </c>
      <c r="C5" s="37" t="s">
        <v>3</v>
      </c>
      <c r="D5" s="3"/>
      <c r="E5" s="3"/>
    </row>
    <row r="6" spans="1:5" ht="12.75">
      <c r="A6" s="1" t="s">
        <v>4</v>
      </c>
      <c r="B6" s="38" t="s">
        <v>171</v>
      </c>
      <c r="C6" s="38" t="s">
        <v>5</v>
      </c>
      <c r="D6" s="3"/>
      <c r="E6" s="37" t="s">
        <v>6</v>
      </c>
    </row>
    <row r="7" spans="1:5" ht="12.75">
      <c r="A7" s="3"/>
      <c r="B7" s="3"/>
      <c r="C7" s="3"/>
      <c r="D7" s="3"/>
      <c r="E7" s="3"/>
    </row>
    <row r="8" spans="1:5" ht="12.75">
      <c r="A8" s="3" t="s">
        <v>7</v>
      </c>
      <c r="B8" s="3" t="s">
        <v>8</v>
      </c>
      <c r="C8" s="3" t="s">
        <v>8</v>
      </c>
      <c r="D8" s="3"/>
      <c r="E8" s="3" t="s">
        <v>9</v>
      </c>
    </row>
    <row r="9" spans="1:5" ht="12.75">
      <c r="A9" s="1" t="s">
        <v>10</v>
      </c>
      <c r="B9" s="8"/>
      <c r="C9" s="8"/>
      <c r="D9" s="3"/>
      <c r="E9" s="8"/>
    </row>
    <row r="10" spans="1:5" ht="12.75">
      <c r="A10" s="3" t="s">
        <v>11</v>
      </c>
      <c r="B10" s="8"/>
      <c r="C10" s="8"/>
      <c r="D10" s="3"/>
      <c r="E10" s="8"/>
    </row>
    <row r="11" spans="1:5" ht="12.75">
      <c r="A11" s="2" t="s">
        <v>12</v>
      </c>
      <c r="B11" s="10"/>
      <c r="C11" s="10"/>
      <c r="D11" s="2"/>
      <c r="E11" s="10"/>
    </row>
    <row r="12" spans="1:5" ht="12.75">
      <c r="A12" s="3" t="s">
        <v>13</v>
      </c>
      <c r="B12" s="11"/>
      <c r="C12" s="11"/>
      <c r="D12" s="3"/>
      <c r="E12" s="11"/>
    </row>
    <row r="13" spans="1:5" ht="12.75">
      <c r="A13" s="3" t="s">
        <v>14</v>
      </c>
      <c r="B13" s="12">
        <v>34422899973.14</v>
      </c>
      <c r="C13" s="12">
        <v>44199237322.38</v>
      </c>
      <c r="D13" s="3"/>
      <c r="E13" s="12">
        <f>-C13+B13</f>
        <v>-9776337349.239998</v>
      </c>
    </row>
    <row r="14" spans="1:5" ht="12.75">
      <c r="A14" s="3" t="s">
        <v>15</v>
      </c>
      <c r="B14" s="8"/>
      <c r="C14" s="8"/>
      <c r="D14" s="9"/>
      <c r="E14" s="8"/>
    </row>
    <row r="15" spans="1:5" ht="12.75">
      <c r="A15" s="3" t="s">
        <v>16</v>
      </c>
      <c r="B15" s="13">
        <v>9796216628.95</v>
      </c>
      <c r="C15" s="13">
        <v>8459452177.96</v>
      </c>
      <c r="D15" s="3"/>
      <c r="E15" s="13">
        <f>-C15+B15</f>
        <v>1336764450.9900007</v>
      </c>
    </row>
    <row r="16" spans="1:5" ht="13.5" thickBot="1">
      <c r="A16" s="3" t="s">
        <v>17</v>
      </c>
      <c r="B16" s="14">
        <f>SUM(+B13+B15)</f>
        <v>44219116602.09</v>
      </c>
      <c r="C16" s="14">
        <f>SUM(+C13+C15)</f>
        <v>52658689500.34</v>
      </c>
      <c r="D16" s="3"/>
      <c r="E16" s="14">
        <f>SUM(+E13+E15)</f>
        <v>-8439572898.249997</v>
      </c>
    </row>
    <row r="17" spans="1:5" ht="13.5" thickTop="1">
      <c r="A17" s="3"/>
      <c r="B17" s="11"/>
      <c r="C17" s="11"/>
      <c r="D17" s="3"/>
      <c r="E17" s="8"/>
    </row>
    <row r="18" spans="1:5" ht="12.75">
      <c r="A18" s="3" t="s">
        <v>18</v>
      </c>
      <c r="B18" s="11"/>
      <c r="C18" s="11"/>
      <c r="D18" s="3"/>
      <c r="E18" s="12"/>
    </row>
    <row r="19" spans="1:5" ht="12.75">
      <c r="A19" s="3" t="s">
        <v>19</v>
      </c>
      <c r="B19" s="12">
        <v>10919336568.32</v>
      </c>
      <c r="C19" s="12">
        <v>10316415457.36</v>
      </c>
      <c r="D19" s="3"/>
      <c r="E19" s="12">
        <f>-C19+B19</f>
        <v>602921110.9599991</v>
      </c>
    </row>
    <row r="20" spans="1:5" ht="12.75">
      <c r="A20" s="3" t="s">
        <v>20</v>
      </c>
      <c r="B20" s="13">
        <v>-2200000000</v>
      </c>
      <c r="C20" s="13">
        <v>-3200000000</v>
      </c>
      <c r="D20" s="3"/>
      <c r="E20" s="13">
        <f>-C20+B20</f>
        <v>1000000000</v>
      </c>
    </row>
    <row r="21" spans="1:5" ht="13.5" thickBot="1">
      <c r="A21" s="3" t="s">
        <v>17</v>
      </c>
      <c r="B21" s="14">
        <f>SUM(B19:B20)</f>
        <v>8719336568.32</v>
      </c>
      <c r="C21" s="14">
        <f>SUM(C19:C20)</f>
        <v>7116415457.360001</v>
      </c>
      <c r="D21" s="3"/>
      <c r="E21" s="14">
        <f>SUM(+B21-C21)</f>
        <v>1602921110.959999</v>
      </c>
    </row>
    <row r="22" spans="1:5" ht="13.5" thickTop="1">
      <c r="A22" s="3"/>
      <c r="B22" s="11"/>
      <c r="C22" s="11"/>
      <c r="D22" s="3"/>
      <c r="E22" s="12"/>
    </row>
    <row r="23" spans="1:5" ht="12.75">
      <c r="A23" s="3" t="s">
        <v>21</v>
      </c>
      <c r="B23" s="11"/>
      <c r="C23" s="11"/>
      <c r="D23" s="3"/>
      <c r="E23" s="12"/>
    </row>
    <row r="24" spans="1:5" ht="12.75">
      <c r="A24" s="3" t="s">
        <v>22</v>
      </c>
      <c r="B24" s="11"/>
      <c r="C24" s="11"/>
      <c r="D24" s="3"/>
      <c r="E24" s="12"/>
    </row>
    <row r="25" spans="1:5" ht="12.75">
      <c r="A25" s="3" t="s">
        <v>23</v>
      </c>
      <c r="B25" s="15"/>
      <c r="C25" s="15"/>
      <c r="D25" s="3"/>
      <c r="E25" s="12"/>
    </row>
    <row r="26" spans="1:5" ht="12.75">
      <c r="A26" s="3" t="s">
        <v>24</v>
      </c>
      <c r="B26" s="11">
        <v>46524922766.08</v>
      </c>
      <c r="C26" s="11">
        <v>46524922766.08</v>
      </c>
      <c r="D26" s="3"/>
      <c r="E26" s="12">
        <f>-C26+B26</f>
        <v>0</v>
      </c>
    </row>
    <row r="27" spans="1:5" ht="12.75">
      <c r="A27" s="3" t="s">
        <v>25</v>
      </c>
      <c r="B27" s="12"/>
      <c r="C27" s="12"/>
      <c r="D27" s="3"/>
      <c r="E27" s="12"/>
    </row>
    <row r="28" spans="1:5" ht="12.75">
      <c r="A28" s="3" t="s">
        <v>26</v>
      </c>
      <c r="B28" s="12">
        <v>1360845289.1</v>
      </c>
      <c r="C28" s="12">
        <v>1690802215.5</v>
      </c>
      <c r="D28" s="3"/>
      <c r="E28" s="12">
        <f>-C28+B28</f>
        <v>-329956926.4000001</v>
      </c>
    </row>
    <row r="29" spans="1:5" ht="12.75">
      <c r="A29" s="3" t="s">
        <v>27</v>
      </c>
      <c r="B29" s="12"/>
      <c r="C29" s="12"/>
      <c r="D29" s="3"/>
      <c r="E29" s="12"/>
    </row>
    <row r="30" spans="1:5" ht="12.75">
      <c r="A30" s="3" t="s">
        <v>28</v>
      </c>
      <c r="B30" s="12">
        <v>-28809860584.82</v>
      </c>
      <c r="C30" s="12">
        <v>-35827204920.47</v>
      </c>
      <c r="D30" s="3"/>
      <c r="E30" s="12">
        <f>-C30+B30</f>
        <v>7017344335.650002</v>
      </c>
    </row>
    <row r="31" spans="1:5" ht="12.75">
      <c r="A31" s="3" t="s">
        <v>29</v>
      </c>
      <c r="B31" s="12"/>
      <c r="C31" s="12"/>
      <c r="D31" s="3"/>
      <c r="E31" s="12"/>
    </row>
    <row r="32" spans="1:5" ht="12.75">
      <c r="A32" s="3" t="s">
        <v>30</v>
      </c>
      <c r="B32" s="12">
        <v>-547980939</v>
      </c>
      <c r="C32" s="12">
        <v>1418185374.67</v>
      </c>
      <c r="D32" s="3"/>
      <c r="E32" s="12">
        <f>-C32+B32</f>
        <v>-1966166313.67</v>
      </c>
    </row>
    <row r="33" spans="1:5" ht="12.75">
      <c r="A33" s="3" t="s">
        <v>31</v>
      </c>
      <c r="B33" s="13">
        <v>-121148325.61</v>
      </c>
      <c r="C33" s="13">
        <v>-116962632.33</v>
      </c>
      <c r="D33" s="3"/>
      <c r="E33" s="13">
        <f>-C33+B33</f>
        <v>-4185693.280000001</v>
      </c>
    </row>
    <row r="34" spans="1:5" ht="13.5" thickBot="1">
      <c r="A34" s="3" t="s">
        <v>17</v>
      </c>
      <c r="B34" s="14">
        <f>SUM(B26:B33)</f>
        <v>18406778205.75</v>
      </c>
      <c r="C34" s="14">
        <f>SUM(C26:C33)</f>
        <v>13689742803.45</v>
      </c>
      <c r="D34" s="3"/>
      <c r="E34" s="14">
        <f>SUM(+B34-C34)</f>
        <v>4717035402.299999</v>
      </c>
    </row>
    <row r="35" spans="1:5" ht="13.5" thickTop="1">
      <c r="A35" s="3"/>
      <c r="B35" s="11"/>
      <c r="C35" s="11"/>
      <c r="D35" s="3"/>
      <c r="E35" s="12"/>
    </row>
    <row r="36" spans="1:5" ht="12.75">
      <c r="A36" s="3" t="s">
        <v>32</v>
      </c>
      <c r="B36" s="11"/>
      <c r="C36" s="11"/>
      <c r="D36" s="3"/>
      <c r="E36" s="12"/>
    </row>
    <row r="37" spans="1:5" ht="12.75">
      <c r="A37" s="3" t="s">
        <v>33</v>
      </c>
      <c r="B37" s="12">
        <v>332412.31</v>
      </c>
      <c r="C37" s="12">
        <v>332412.31</v>
      </c>
      <c r="D37" s="3"/>
      <c r="E37" s="12">
        <f>-C37+B37</f>
        <v>0</v>
      </c>
    </row>
    <row r="38" spans="1:5" ht="12.75">
      <c r="A38" s="3" t="s">
        <v>34</v>
      </c>
      <c r="B38" s="12">
        <v>8935804.95</v>
      </c>
      <c r="C38" s="12">
        <v>12291292.6</v>
      </c>
      <c r="D38" s="3"/>
      <c r="E38" s="12">
        <f>-C38+B38</f>
        <v>-3355487.6500000004</v>
      </c>
    </row>
    <row r="39" spans="1:5" ht="12.75">
      <c r="A39" s="2" t="s">
        <v>35</v>
      </c>
      <c r="B39" s="16">
        <v>16545619.46</v>
      </c>
      <c r="C39" s="16">
        <v>16545619.46</v>
      </c>
      <c r="D39" s="2"/>
      <c r="E39" s="12">
        <f>-C39+B39</f>
        <v>0</v>
      </c>
    </row>
    <row r="40" spans="1:5" ht="12.75">
      <c r="A40" s="2" t="s">
        <v>36</v>
      </c>
      <c r="B40" s="11"/>
      <c r="C40" s="10"/>
      <c r="D40" s="2"/>
      <c r="E40" s="12"/>
    </row>
    <row r="41" spans="1:5" ht="12.75">
      <c r="A41" s="2" t="s">
        <v>37</v>
      </c>
      <c r="B41" s="12">
        <v>11197773.54</v>
      </c>
      <c r="C41" s="12">
        <v>17437456.54</v>
      </c>
      <c r="D41" s="17"/>
      <c r="E41" s="12">
        <f aca="true" t="shared" si="0" ref="E41:E47">-C41+B41</f>
        <v>-6239683</v>
      </c>
    </row>
    <row r="42" spans="1:5" ht="12.75">
      <c r="A42" s="2" t="s">
        <v>38</v>
      </c>
      <c r="B42" s="12">
        <v>19254.14</v>
      </c>
      <c r="C42" s="12">
        <v>27174.14</v>
      </c>
      <c r="D42" s="17"/>
      <c r="E42" s="12">
        <f t="shared" si="0"/>
        <v>-7920</v>
      </c>
    </row>
    <row r="43" spans="1:5" ht="12.75">
      <c r="A43" s="2" t="s">
        <v>39</v>
      </c>
      <c r="B43" s="12">
        <v>93160000</v>
      </c>
      <c r="C43" s="12">
        <v>79660000</v>
      </c>
      <c r="D43" s="2"/>
      <c r="E43" s="12">
        <f t="shared" si="0"/>
        <v>13500000</v>
      </c>
    </row>
    <row r="44" spans="1:5" ht="12.75">
      <c r="A44" s="2" t="s">
        <v>40</v>
      </c>
      <c r="B44" s="12">
        <v>296080000</v>
      </c>
      <c r="C44" s="12">
        <v>217890000</v>
      </c>
      <c r="D44" s="17"/>
      <c r="E44" s="12">
        <f t="shared" si="0"/>
        <v>78190000</v>
      </c>
    </row>
    <row r="45" spans="1:5" ht="12.75">
      <c r="A45" s="2" t="s">
        <v>41</v>
      </c>
      <c r="B45" s="12">
        <v>5969050000</v>
      </c>
      <c r="C45" s="12">
        <v>1975750000</v>
      </c>
      <c r="D45" s="17"/>
      <c r="E45" s="12">
        <f t="shared" si="0"/>
        <v>3993300000</v>
      </c>
    </row>
    <row r="46" spans="1:5" ht="12.75">
      <c r="A46" s="2" t="s">
        <v>42</v>
      </c>
      <c r="B46" s="12">
        <v>0</v>
      </c>
      <c r="C46" s="12">
        <v>818.99</v>
      </c>
      <c r="D46" s="17"/>
      <c r="E46" s="12">
        <f t="shared" si="0"/>
        <v>-818.99</v>
      </c>
    </row>
    <row r="47" spans="1:5" ht="12.75">
      <c r="A47" s="2" t="s">
        <v>43</v>
      </c>
      <c r="B47" s="12">
        <v>1701000000</v>
      </c>
      <c r="C47" s="12">
        <v>1200500000</v>
      </c>
      <c r="D47" s="17"/>
      <c r="E47" s="12">
        <f t="shared" si="0"/>
        <v>500500000</v>
      </c>
    </row>
    <row r="48" spans="1:5" ht="12.75">
      <c r="A48" s="2" t="s">
        <v>44</v>
      </c>
      <c r="B48" s="10"/>
      <c r="C48" s="10"/>
      <c r="D48" s="2"/>
      <c r="E48" s="10"/>
    </row>
    <row r="49" spans="1:5" ht="12.75">
      <c r="A49" s="2" t="s">
        <v>45</v>
      </c>
      <c r="B49" s="12">
        <v>8000000</v>
      </c>
      <c r="C49" s="12">
        <v>0</v>
      </c>
      <c r="D49" s="17"/>
      <c r="E49" s="12">
        <f>-C49+B49</f>
        <v>8000000</v>
      </c>
    </row>
    <row r="50" spans="1:5" ht="12.75">
      <c r="A50" s="2" t="s">
        <v>46</v>
      </c>
      <c r="B50" s="10"/>
      <c r="C50" s="10"/>
      <c r="D50" s="2"/>
      <c r="E50" s="10"/>
    </row>
    <row r="51" spans="1:5" ht="12.75">
      <c r="A51" s="2" t="s">
        <v>47</v>
      </c>
      <c r="B51" s="12">
        <v>5285000000</v>
      </c>
      <c r="C51" s="12">
        <v>2503000000</v>
      </c>
      <c r="D51" s="17"/>
      <c r="E51" s="12">
        <f>-C51+B51</f>
        <v>2782000000</v>
      </c>
    </row>
    <row r="52" spans="1:5" ht="12.75">
      <c r="A52" s="3" t="s">
        <v>48</v>
      </c>
      <c r="B52" s="12">
        <v>16534896240.78</v>
      </c>
      <c r="C52" s="12">
        <v>16030948255.12</v>
      </c>
      <c r="D52" s="3"/>
      <c r="E52" s="12">
        <f>-C52+B52</f>
        <v>503947985.65999985</v>
      </c>
    </row>
    <row r="53" spans="1:5" ht="12.75">
      <c r="A53" s="3" t="s">
        <v>49</v>
      </c>
      <c r="B53" s="10"/>
      <c r="C53" s="10"/>
      <c r="D53" s="2"/>
      <c r="E53" s="10"/>
    </row>
    <row r="54" spans="1:5" ht="12.75">
      <c r="A54" s="3" t="s">
        <v>50</v>
      </c>
      <c r="B54" s="12">
        <v>3179312544.79</v>
      </c>
      <c r="C54" s="12">
        <v>2865210359.48</v>
      </c>
      <c r="D54" s="3"/>
      <c r="E54" s="12">
        <f>-C54+B54</f>
        <v>314102185.30999994</v>
      </c>
    </row>
    <row r="55" spans="1:5" ht="12.75">
      <c r="A55" s="3" t="s">
        <v>52</v>
      </c>
      <c r="B55" s="13">
        <v>14124613.89</v>
      </c>
      <c r="C55" s="13">
        <v>17055341.37</v>
      </c>
      <c r="D55" s="3"/>
      <c r="E55" s="13">
        <f>-C55+B55</f>
        <v>-2930727.4800000004</v>
      </c>
    </row>
    <row r="56" spans="1:5" ht="13.5" thickBot="1">
      <c r="A56" s="3" t="s">
        <v>53</v>
      </c>
      <c r="B56" s="14">
        <f>SUM(B37:B55)</f>
        <v>33117654263.86</v>
      </c>
      <c r="C56" s="14">
        <f>SUM(C37:C55)</f>
        <v>24936648730.01</v>
      </c>
      <c r="D56" s="3"/>
      <c r="E56" s="14">
        <f>SUM(+B56-C56)</f>
        <v>8181005533.850002</v>
      </c>
    </row>
    <row r="57" spans="1:5" ht="13.5" thickTop="1">
      <c r="A57" s="3"/>
      <c r="B57" s="11"/>
      <c r="C57" s="11"/>
      <c r="D57" s="3"/>
      <c r="E57" s="12"/>
    </row>
    <row r="58" spans="1:5" ht="13.5" thickBot="1">
      <c r="A58" s="3" t="s">
        <v>54</v>
      </c>
      <c r="B58" s="14">
        <f>SUM(B16+B21+B34+B56)</f>
        <v>104462885640.02</v>
      </c>
      <c r="C58" s="14">
        <f>SUM(C16+C21+C34+C56)</f>
        <v>98401496491.15999</v>
      </c>
      <c r="D58" s="3" t="s">
        <v>51</v>
      </c>
      <c r="E58" s="14">
        <f>SUM(+B58-C58)</f>
        <v>6061389148.860016</v>
      </c>
    </row>
    <row r="59" spans="1:5" ht="13.5" thickTop="1">
      <c r="A59" s="2"/>
      <c r="B59" s="10"/>
      <c r="C59" s="10"/>
      <c r="D59" s="2"/>
      <c r="E59" s="10"/>
    </row>
    <row r="60" spans="1:5" ht="12.75">
      <c r="A60" s="3" t="s">
        <v>55</v>
      </c>
      <c r="B60" s="11"/>
      <c r="C60" s="11"/>
      <c r="D60" s="3"/>
      <c r="E60" s="8"/>
    </row>
    <row r="61" spans="1:5" ht="13.5" thickBot="1">
      <c r="A61" s="2" t="s">
        <v>56</v>
      </c>
      <c r="B61" s="18">
        <v>-17800993439.61</v>
      </c>
      <c r="C61" s="29">
        <v>-22013071046.61</v>
      </c>
      <c r="D61" s="17" t="s">
        <v>51</v>
      </c>
      <c r="E61" s="14">
        <f>-C61+B61</f>
        <v>4212077607</v>
      </c>
    </row>
    <row r="62" spans="1:5" ht="13.5" thickTop="1">
      <c r="A62" s="2"/>
      <c r="B62" s="11"/>
      <c r="C62" s="11"/>
      <c r="D62" s="3"/>
      <c r="E62" s="8"/>
    </row>
    <row r="63" spans="1:5" ht="12.75">
      <c r="A63" s="3" t="s">
        <v>57</v>
      </c>
      <c r="B63" s="10"/>
      <c r="C63" s="10"/>
      <c r="D63" s="2"/>
      <c r="E63" s="10"/>
    </row>
    <row r="64" spans="1:5" ht="13.5" thickBot="1">
      <c r="A64" s="2" t="s">
        <v>58</v>
      </c>
      <c r="B64" s="18">
        <v>124518034091.07</v>
      </c>
      <c r="C64" s="29">
        <v>105459289674.82</v>
      </c>
      <c r="D64" s="17"/>
      <c r="E64" s="14">
        <f>-C64+B64</f>
        <v>19058744416.25</v>
      </c>
    </row>
    <row r="65" spans="1:5" ht="13.5" thickTop="1">
      <c r="A65" s="3"/>
      <c r="B65" s="11"/>
      <c r="C65" s="11"/>
      <c r="D65" s="19"/>
      <c r="E65" s="11"/>
    </row>
    <row r="66" spans="1:5" ht="12.75">
      <c r="A66" s="3" t="s">
        <v>59</v>
      </c>
      <c r="B66" s="11"/>
      <c r="C66" s="11"/>
      <c r="D66" s="3"/>
      <c r="E66" s="12"/>
    </row>
    <row r="67" spans="1:5" ht="12.75">
      <c r="A67" s="3" t="s">
        <v>60</v>
      </c>
      <c r="B67" s="12">
        <v>250271301.18</v>
      </c>
      <c r="C67" s="12">
        <v>245580480.29</v>
      </c>
      <c r="D67" s="3"/>
      <c r="E67" s="12">
        <f>-C67+B67</f>
        <v>4690820.8900000155</v>
      </c>
    </row>
    <row r="68" spans="1:5" ht="12.75">
      <c r="A68" s="2" t="s">
        <v>61</v>
      </c>
      <c r="B68" s="12">
        <v>65176425.87</v>
      </c>
      <c r="C68" s="12">
        <v>91959412.66</v>
      </c>
      <c r="D68" s="17"/>
      <c r="E68" s="12">
        <f>-C68+B68</f>
        <v>-26782986.79</v>
      </c>
    </row>
    <row r="69" spans="1:5" ht="12.75">
      <c r="A69" s="2" t="s">
        <v>62</v>
      </c>
      <c r="B69" s="12">
        <v>39262846.98</v>
      </c>
      <c r="C69" s="12">
        <v>39262846.98</v>
      </c>
      <c r="D69" s="2"/>
      <c r="E69" s="12">
        <f>-C69+B69</f>
        <v>0</v>
      </c>
    </row>
    <row r="70" spans="1:5" ht="12.75">
      <c r="A70" s="2" t="s">
        <v>63</v>
      </c>
      <c r="B70" s="12">
        <v>14979.56</v>
      </c>
      <c r="C70" s="12">
        <v>14979.56</v>
      </c>
      <c r="D70" s="2"/>
      <c r="E70" s="12">
        <f>-C70+B70</f>
        <v>0</v>
      </c>
    </row>
    <row r="71" spans="1:5" ht="12.75">
      <c r="A71" s="3" t="s">
        <v>64</v>
      </c>
      <c r="B71" s="12">
        <v>11044669909.78</v>
      </c>
      <c r="C71" s="12">
        <v>11045569414.31</v>
      </c>
      <c r="D71" s="3"/>
      <c r="E71" s="12">
        <f>-C71+B71</f>
        <v>-899504.5299987793</v>
      </c>
    </row>
    <row r="72" spans="1:5" ht="12.75">
      <c r="A72" s="3" t="s">
        <v>65</v>
      </c>
      <c r="B72" s="12"/>
      <c r="C72" s="12"/>
      <c r="D72" s="3"/>
      <c r="E72" s="12"/>
    </row>
    <row r="73" spans="1:5" ht="12.75">
      <c r="A73" s="3" t="s">
        <v>66</v>
      </c>
      <c r="B73" s="12">
        <v>-11044835582.9</v>
      </c>
      <c r="C73" s="12">
        <v>-11045735087.43</v>
      </c>
      <c r="D73" s="3"/>
      <c r="E73" s="12">
        <f>-C73+B73</f>
        <v>899504.5300006866</v>
      </c>
    </row>
    <row r="74" spans="1:5" ht="12.75">
      <c r="A74" s="3" t="s">
        <v>67</v>
      </c>
      <c r="B74" s="12">
        <v>121148325.61</v>
      </c>
      <c r="C74" s="12">
        <v>116962632.33</v>
      </c>
      <c r="D74" s="3"/>
      <c r="E74" s="12">
        <f>-C74+B74</f>
        <v>4185693.280000001</v>
      </c>
    </row>
    <row r="75" spans="1:5" ht="12.75">
      <c r="A75" s="3" t="s">
        <v>68</v>
      </c>
      <c r="B75" s="12">
        <v>5771571.27</v>
      </c>
      <c r="C75" s="12">
        <v>10700112.28</v>
      </c>
      <c r="D75" s="3"/>
      <c r="E75" s="12">
        <f>-C75+B75</f>
        <v>-4928541.01</v>
      </c>
    </row>
    <row r="76" spans="1:5" ht="12.75">
      <c r="A76" s="2" t="s">
        <v>69</v>
      </c>
      <c r="B76" s="10"/>
      <c r="C76" s="10"/>
      <c r="D76" s="2"/>
      <c r="E76" s="10"/>
    </row>
    <row r="77" spans="1:5" ht="12.75">
      <c r="A77" s="2" t="s">
        <v>70</v>
      </c>
      <c r="B77" s="12">
        <v>12614162.13</v>
      </c>
      <c r="C77" s="12">
        <v>5878404.11</v>
      </c>
      <c r="D77" s="2"/>
      <c r="E77" s="12">
        <f>-C77+B77</f>
        <v>6735758.0200000005</v>
      </c>
    </row>
    <row r="78" spans="1:5" ht="12.75">
      <c r="A78" s="3" t="s">
        <v>71</v>
      </c>
      <c r="B78" s="12">
        <v>246201819.78</v>
      </c>
      <c r="C78" s="12">
        <v>544383871.94</v>
      </c>
      <c r="D78" s="3"/>
      <c r="E78" s="12">
        <f>-C78+B78</f>
        <v>-298182052.1600001</v>
      </c>
    </row>
    <row r="79" spans="1:5" ht="12.75">
      <c r="A79" s="3" t="s">
        <v>72</v>
      </c>
      <c r="B79" s="12">
        <v>-2982852.17</v>
      </c>
      <c r="C79" s="12">
        <v>60468.18</v>
      </c>
      <c r="D79" s="3"/>
      <c r="E79" s="12">
        <f>-C79+B79</f>
        <v>-3043320.35</v>
      </c>
    </row>
    <row r="80" spans="1:5" ht="12.75">
      <c r="A80" s="3" t="s">
        <v>172</v>
      </c>
      <c r="B80" s="12">
        <v>2350</v>
      </c>
      <c r="C80" s="12">
        <v>0</v>
      </c>
      <c r="D80" s="3"/>
      <c r="E80" s="12">
        <f>-C80+B80</f>
        <v>2350</v>
      </c>
    </row>
    <row r="81" spans="1:5" ht="12.75">
      <c r="A81" s="3" t="s">
        <v>73</v>
      </c>
      <c r="B81" s="12"/>
      <c r="C81" s="12"/>
      <c r="D81" s="3"/>
      <c r="E81" s="12"/>
    </row>
    <row r="82" spans="1:5" ht="12.75">
      <c r="A82" s="3" t="s">
        <v>74</v>
      </c>
      <c r="B82" s="12">
        <v>848105837.24</v>
      </c>
      <c r="C82" s="12">
        <v>-1140003072.18</v>
      </c>
      <c r="D82" s="3"/>
      <c r="E82" s="12">
        <f>-C82+B82</f>
        <v>1988108909.42</v>
      </c>
    </row>
    <row r="83" spans="1:5" ht="12.75">
      <c r="A83" s="3" t="s">
        <v>75</v>
      </c>
      <c r="B83" s="12"/>
      <c r="C83" s="12"/>
      <c r="D83" s="3"/>
      <c r="E83" s="12"/>
    </row>
    <row r="84" spans="1:5" ht="12.75">
      <c r="A84" s="3" t="s">
        <v>76</v>
      </c>
      <c r="B84" s="34">
        <v>-27090484.12</v>
      </c>
      <c r="C84" s="13">
        <v>-33569869.84</v>
      </c>
      <c r="D84" s="3"/>
      <c r="E84" s="13">
        <f>-C84+B84</f>
        <v>6479385.7200000025</v>
      </c>
    </row>
    <row r="85" spans="1:5" ht="12.75">
      <c r="A85" s="3"/>
      <c r="B85" s="11"/>
      <c r="C85" s="11"/>
      <c r="D85" s="3"/>
      <c r="E85" s="8"/>
    </row>
    <row r="86" spans="1:5" ht="13.5" thickBot="1">
      <c r="A86" s="3" t="s">
        <v>77</v>
      </c>
      <c r="B86" s="14">
        <f>SUM(B67:B84)</f>
        <v>1558330610.2100015</v>
      </c>
      <c r="C86" s="14">
        <f>SUM(C67:C84)</f>
        <v>-118935406.8100011</v>
      </c>
      <c r="D86" s="3" t="s">
        <v>51</v>
      </c>
      <c r="E86" s="14">
        <f>SUM(+B86-C86)</f>
        <v>1677266017.0200026</v>
      </c>
    </row>
    <row r="87" spans="1:5" ht="13.5" thickTop="1">
      <c r="A87" s="7"/>
      <c r="B87" s="21"/>
      <c r="C87" s="21"/>
      <c r="D87" s="7"/>
      <c r="E87" s="21"/>
    </row>
    <row r="88" spans="1:5" ht="13.5" thickBot="1">
      <c r="A88" s="3" t="s">
        <v>78</v>
      </c>
      <c r="B88" s="14">
        <f>SUM(B58+B86+B61+B64)</f>
        <v>212738256901.69</v>
      </c>
      <c r="C88" s="14">
        <f>SUM(C58+C86+C61+C64)</f>
        <v>181728779712.56</v>
      </c>
      <c r="D88" s="3" t="s">
        <v>51</v>
      </c>
      <c r="E88" s="14">
        <f>SUM(+B88-C88)</f>
        <v>31009477189.130005</v>
      </c>
    </row>
    <row r="89" spans="1:5" ht="13.5" thickTop="1">
      <c r="A89" s="7"/>
      <c r="B89" s="21"/>
      <c r="C89" s="21"/>
      <c r="D89" s="7"/>
      <c r="E89" s="21"/>
    </row>
    <row r="90" spans="1:5" ht="12.75">
      <c r="A90" s="1" t="s">
        <v>79</v>
      </c>
      <c r="B90" s="11"/>
      <c r="C90" s="11"/>
      <c r="D90" s="3"/>
      <c r="E90" s="12"/>
    </row>
    <row r="91" spans="1:5" ht="12.75">
      <c r="A91" s="3"/>
      <c r="B91" s="11"/>
      <c r="C91" s="11"/>
      <c r="D91" s="3"/>
      <c r="E91" s="12"/>
    </row>
    <row r="92" spans="1:5" ht="12.75">
      <c r="A92" s="3" t="s">
        <v>80</v>
      </c>
      <c r="B92" s="11"/>
      <c r="C92" s="11"/>
      <c r="D92" s="3"/>
      <c r="E92" s="12"/>
    </row>
    <row r="93" spans="1:5" ht="12.75">
      <c r="A93" s="28" t="s">
        <v>81</v>
      </c>
      <c r="B93" s="12">
        <v>3285719604463.54</v>
      </c>
      <c r="C93" s="12">
        <v>3519430040321.44</v>
      </c>
      <c r="D93" s="3" t="s">
        <v>51</v>
      </c>
      <c r="E93" s="12">
        <f>-C93+B93</f>
        <v>-233710435857.8999</v>
      </c>
    </row>
    <row r="94" spans="1:5" ht="12.75">
      <c r="A94" s="28" t="s">
        <v>82</v>
      </c>
      <c r="B94" s="12">
        <v>-1990929889745.71</v>
      </c>
      <c r="C94" s="12">
        <v>-2025059651748.36</v>
      </c>
      <c r="D94" s="3" t="s">
        <v>51</v>
      </c>
      <c r="E94" s="12">
        <f>-C94+B94</f>
        <v>34129762002.650146</v>
      </c>
    </row>
    <row r="95" spans="1:5" ht="12.75">
      <c r="A95" s="28" t="s">
        <v>83</v>
      </c>
      <c r="B95" s="13">
        <v>1863908770845.22</v>
      </c>
      <c r="C95" s="13">
        <v>1788142517792.01</v>
      </c>
      <c r="D95" s="3" t="s">
        <v>51</v>
      </c>
      <c r="E95" s="13">
        <f>-C95+B95</f>
        <v>75766253053.20996</v>
      </c>
    </row>
    <row r="96" spans="1:5" ht="13.5" thickBot="1">
      <c r="A96" s="3" t="s">
        <v>84</v>
      </c>
      <c r="B96" s="14">
        <f>SUM(B93:B95)</f>
        <v>3158698485563.05</v>
      </c>
      <c r="C96" s="14">
        <f>SUM(C93:C95)</f>
        <v>3282512906365.09</v>
      </c>
      <c r="D96" s="3" t="s">
        <v>51</v>
      </c>
      <c r="E96" s="14">
        <f>B96-C96</f>
        <v>-123814420802.04004</v>
      </c>
    </row>
    <row r="97" spans="1:5" ht="13.5" thickTop="1">
      <c r="A97" s="3" t="s">
        <v>85</v>
      </c>
      <c r="B97" s="11"/>
      <c r="C97" s="11"/>
      <c r="D97" s="3"/>
      <c r="E97" s="12"/>
    </row>
    <row r="98" spans="1:5" ht="12.75">
      <c r="A98" s="3" t="s">
        <v>86</v>
      </c>
      <c r="B98" s="11"/>
      <c r="C98" s="11"/>
      <c r="D98" s="3"/>
      <c r="E98" s="12"/>
    </row>
    <row r="99" spans="1:5" ht="12.75">
      <c r="A99" s="28" t="s">
        <v>87</v>
      </c>
      <c r="B99" s="11"/>
      <c r="C99" s="11"/>
      <c r="D99" s="3"/>
      <c r="E99" s="12"/>
    </row>
    <row r="100" spans="1:5" ht="12.75">
      <c r="A100" s="28" t="s">
        <v>88</v>
      </c>
      <c r="B100" s="12">
        <v>1283000000</v>
      </c>
      <c r="C100" s="12">
        <v>2281000000</v>
      </c>
      <c r="D100" s="3"/>
      <c r="E100" s="12">
        <f>-C100+B100</f>
        <v>-998000000</v>
      </c>
    </row>
    <row r="101" spans="1:5" ht="12.75">
      <c r="A101" s="28" t="s">
        <v>89</v>
      </c>
      <c r="B101" s="32">
        <v>2523446.69</v>
      </c>
      <c r="C101" s="30">
        <v>2648030.89</v>
      </c>
      <c r="D101" s="22"/>
      <c r="E101" s="20">
        <f>-C101+B101</f>
        <v>-124584.20000000019</v>
      </c>
    </row>
    <row r="102" spans="1:5" ht="12.75">
      <c r="A102" s="28" t="s">
        <v>90</v>
      </c>
      <c r="B102" s="33">
        <v>-1036300.27</v>
      </c>
      <c r="C102" s="20">
        <v>28303051.12</v>
      </c>
      <c r="D102" s="22" t="s">
        <v>51</v>
      </c>
      <c r="E102" s="20">
        <f>-C102+B102</f>
        <v>-29339351.39</v>
      </c>
    </row>
    <row r="103" spans="1:5" ht="12.75">
      <c r="A103" s="28" t="s">
        <v>91</v>
      </c>
      <c r="B103" s="34">
        <v>-10714972557.4</v>
      </c>
      <c r="C103" s="31">
        <v>-5518649180.46</v>
      </c>
      <c r="D103" s="23" t="s">
        <v>51</v>
      </c>
      <c r="E103" s="13">
        <f>-C103+B103</f>
        <v>-5196323376.94</v>
      </c>
    </row>
    <row r="104" spans="1:5" ht="12.75">
      <c r="A104" s="3" t="s">
        <v>92</v>
      </c>
      <c r="B104" s="15"/>
      <c r="C104" s="15"/>
      <c r="D104" s="3"/>
      <c r="E104" s="15"/>
    </row>
    <row r="105" spans="1:5" ht="13.5" thickBot="1">
      <c r="A105" s="3" t="s">
        <v>93</v>
      </c>
      <c r="B105" s="14">
        <f>SUM(B100:B103)</f>
        <v>-9430485410.98</v>
      </c>
      <c r="C105" s="14">
        <f>SUM(C100:C103)</f>
        <v>-3206698098.4500003</v>
      </c>
      <c r="D105" s="3" t="s">
        <v>51</v>
      </c>
      <c r="E105" s="14">
        <f>SUM(+B105-C105)</f>
        <v>-6223787312.529999</v>
      </c>
    </row>
    <row r="106" spans="1:5" ht="14.25" thickBot="1" thickTop="1">
      <c r="A106" s="3" t="s">
        <v>94</v>
      </c>
      <c r="B106" s="14">
        <f>SUM(B96-B105)</f>
        <v>3168128970974.03</v>
      </c>
      <c r="C106" s="14">
        <f>SUM(C96-C105)</f>
        <v>3285719604463.54</v>
      </c>
      <c r="D106" s="3" t="s">
        <v>51</v>
      </c>
      <c r="E106" s="24">
        <f>SUM(+B106-C106)</f>
        <v>-117590633489.51025</v>
      </c>
    </row>
    <row r="107" spans="1:5" ht="14.25" thickBot="1" thickTop="1">
      <c r="A107" s="3" t="s">
        <v>95</v>
      </c>
      <c r="B107" s="14">
        <f>SUM(B88+B106)</f>
        <v>3380867227875.7197</v>
      </c>
      <c r="C107" s="14">
        <f>SUM(C88+C106)</f>
        <v>3467448384176.1</v>
      </c>
      <c r="D107" s="3" t="s">
        <v>51</v>
      </c>
      <c r="E107" s="14">
        <f>SUM(+B107-C107)</f>
        <v>-86581156300.38037</v>
      </c>
    </row>
    <row r="108" spans="1:5" ht="13.5" thickTop="1">
      <c r="A108" s="3"/>
      <c r="B108" s="11"/>
      <c r="C108" s="11"/>
      <c r="D108" s="3"/>
      <c r="E108" s="12"/>
    </row>
    <row r="109" spans="1:5" ht="12.75">
      <c r="A109" s="1" t="s">
        <v>96</v>
      </c>
      <c r="B109" s="11"/>
      <c r="C109" s="11"/>
      <c r="D109" s="3"/>
      <c r="E109" s="12"/>
    </row>
    <row r="110" spans="1:5" ht="12.75">
      <c r="A110" s="3"/>
      <c r="B110" s="11"/>
      <c r="C110" s="11"/>
      <c r="D110" s="3"/>
      <c r="E110" s="12"/>
    </row>
    <row r="111" spans="1:5" ht="12.75">
      <c r="A111" s="3" t="s">
        <v>97</v>
      </c>
      <c r="B111" s="11"/>
      <c r="C111" s="11"/>
      <c r="D111" s="3"/>
      <c r="E111" s="12"/>
    </row>
    <row r="112" spans="1:5" ht="12.75">
      <c r="A112" s="2" t="s">
        <v>178</v>
      </c>
      <c r="B112" s="10"/>
      <c r="C112" s="10"/>
      <c r="D112" s="2"/>
      <c r="E112" s="10"/>
    </row>
    <row r="113" spans="2:5" ht="12.75">
      <c r="B113" s="15"/>
      <c r="C113" s="15"/>
      <c r="D113" s="3"/>
      <c r="E113" s="15"/>
    </row>
    <row r="114" spans="1:5" ht="12.75">
      <c r="A114" s="28" t="s">
        <v>185</v>
      </c>
      <c r="B114" s="12">
        <f>3347884397998.65+-8573815711.02</f>
        <v>3339310582287.63</v>
      </c>
      <c r="C114" s="12">
        <f>3458571988857.63+-8573815711.02</f>
        <v>3449998173146.61</v>
      </c>
      <c r="D114" s="7" t="s">
        <v>51</v>
      </c>
      <c r="E114" s="12">
        <f>-C114+B114</f>
        <v>-110687590858.97998</v>
      </c>
    </row>
    <row r="115" spans="1:5" ht="12.75">
      <c r="A115" s="3" t="s">
        <v>179</v>
      </c>
      <c r="B115" s="13">
        <v>2468153236105.32</v>
      </c>
      <c r="C115" s="13">
        <v>2224180493468.26</v>
      </c>
      <c r="D115" s="23"/>
      <c r="E115" s="13">
        <f>-C115+B115</f>
        <v>243972742637.06006</v>
      </c>
    </row>
    <row r="116" spans="1:5" ht="13.5" thickBot="1">
      <c r="A116" s="3" t="s">
        <v>180</v>
      </c>
      <c r="B116" s="14">
        <f>SUM(B114+B115)</f>
        <v>5807463818392.949</v>
      </c>
      <c r="C116" s="14">
        <f>SUM(C114+C115)</f>
        <v>5674178666614.869</v>
      </c>
      <c r="D116" s="3" t="s">
        <v>51</v>
      </c>
      <c r="E116" s="14">
        <f>SUM(+B116-C116)</f>
        <v>133285151778.08008</v>
      </c>
    </row>
    <row r="117" spans="1:5" ht="13.5" thickTop="1">
      <c r="A117" s="2"/>
      <c r="B117" s="11"/>
      <c r="C117" s="11"/>
      <c r="D117" s="2"/>
      <c r="E117" s="12"/>
    </row>
    <row r="118" spans="1:5" ht="12.75">
      <c r="A118" s="3" t="s">
        <v>181</v>
      </c>
      <c r="B118" s="11"/>
      <c r="C118" s="11"/>
      <c r="D118" s="3"/>
      <c r="E118" s="12"/>
    </row>
    <row r="119" spans="1:5" ht="12.75">
      <c r="A119" s="3" t="s">
        <v>98</v>
      </c>
      <c r="B119" s="11"/>
      <c r="C119" s="11"/>
      <c r="D119" s="3"/>
      <c r="E119" s="12"/>
    </row>
    <row r="120" spans="1:5" ht="12.75">
      <c r="A120" s="3" t="s">
        <v>99</v>
      </c>
      <c r="B120" s="11"/>
      <c r="C120" s="11"/>
      <c r="D120" s="3"/>
      <c r="E120" s="12"/>
    </row>
    <row r="121" spans="1:5" ht="13.5" thickBot="1">
      <c r="A121" s="3" t="s">
        <v>100</v>
      </c>
      <c r="B121" s="14">
        <v>2760819867.82</v>
      </c>
      <c r="C121" s="14">
        <v>2698776972.58</v>
      </c>
      <c r="D121" s="3"/>
      <c r="E121" s="14">
        <f>-C121+B121</f>
        <v>62042895.24000025</v>
      </c>
    </row>
    <row r="122" spans="1:5" ht="13.5" thickTop="1">
      <c r="A122" s="6"/>
      <c r="B122" s="21"/>
      <c r="C122" s="21"/>
      <c r="D122" s="6"/>
      <c r="E122" s="21"/>
    </row>
    <row r="123" spans="1:5" ht="12.75">
      <c r="A123" s="2" t="s">
        <v>101</v>
      </c>
      <c r="B123" s="12"/>
      <c r="C123" s="12"/>
      <c r="D123" s="2"/>
      <c r="E123" s="12"/>
    </row>
    <row r="124" spans="1:5" ht="12.75">
      <c r="A124" s="2" t="s">
        <v>182</v>
      </c>
      <c r="B124" s="12"/>
      <c r="C124" s="12"/>
      <c r="D124" s="2"/>
      <c r="E124" s="15"/>
    </row>
    <row r="125" spans="1:5" ht="12.75">
      <c r="A125" s="2" t="s">
        <v>102</v>
      </c>
      <c r="B125" s="12"/>
      <c r="C125" s="12"/>
      <c r="D125" s="2" t="s">
        <v>103</v>
      </c>
      <c r="E125" s="12"/>
    </row>
    <row r="126" spans="1:5" ht="13.5" thickBot="1">
      <c r="A126" s="6" t="s">
        <v>104</v>
      </c>
      <c r="B126" s="18">
        <v>66986432359.9</v>
      </c>
      <c r="C126" s="29">
        <v>75540979147.44</v>
      </c>
      <c r="D126" s="6"/>
      <c r="E126" s="14">
        <f>-C126+B126</f>
        <v>-8554546787.540001</v>
      </c>
    </row>
    <row r="127" spans="1:5" ht="13.5" thickTop="1">
      <c r="A127" s="3"/>
      <c r="B127" s="12"/>
      <c r="C127" s="12"/>
      <c r="D127" s="3"/>
      <c r="E127" s="12"/>
    </row>
    <row r="128" spans="1:5" ht="13.5" thickBot="1">
      <c r="A128" s="3" t="s">
        <v>183</v>
      </c>
      <c r="B128" s="14">
        <f>SUM(B116+B121-B126)</f>
        <v>5743238205900.869</v>
      </c>
      <c r="C128" s="14">
        <f>SUM(C116+C121-C126)</f>
        <v>5601336464440.009</v>
      </c>
      <c r="D128" s="3" t="s">
        <v>103</v>
      </c>
      <c r="E128" s="14">
        <f>SUM(+B128-C128)</f>
        <v>141901741460.86035</v>
      </c>
    </row>
    <row r="129" spans="1:5" ht="13.5" thickTop="1">
      <c r="A129" s="2"/>
      <c r="B129" s="12"/>
      <c r="C129" s="12"/>
      <c r="D129" s="2"/>
      <c r="E129" s="12"/>
    </row>
    <row r="130" spans="1:5" ht="12.75">
      <c r="A130" s="2" t="s">
        <v>105</v>
      </c>
      <c r="B130" s="15"/>
      <c r="C130" s="15"/>
      <c r="D130" s="2"/>
      <c r="E130" s="15"/>
    </row>
    <row r="131" spans="1:5" ht="13.5" thickBot="1">
      <c r="A131" s="2" t="s">
        <v>106</v>
      </c>
      <c r="B131" s="14">
        <v>27010975892.35</v>
      </c>
      <c r="C131" s="14">
        <v>27672430851.92</v>
      </c>
      <c r="D131" s="2" t="s">
        <v>51</v>
      </c>
      <c r="E131" s="14">
        <f>SUM(+B131-C131)</f>
        <v>-661454959.5699997</v>
      </c>
    </row>
    <row r="132" spans="1:5" ht="14.25" thickBot="1" thickTop="1">
      <c r="A132" s="3" t="s">
        <v>107</v>
      </c>
      <c r="B132" s="14">
        <f>SUM(B128+B131)</f>
        <v>5770249181793.219</v>
      </c>
      <c r="C132" s="14">
        <f>SUM(C128+C131)</f>
        <v>5629008895291.929</v>
      </c>
      <c r="D132" s="3" t="s">
        <v>51</v>
      </c>
      <c r="E132" s="14">
        <f>SUM(+B132-C132)</f>
        <v>141240286501.29004</v>
      </c>
    </row>
    <row r="133" spans="1:5" ht="13.5" thickTop="1">
      <c r="A133" s="2"/>
      <c r="B133" s="12"/>
      <c r="C133" s="12"/>
      <c r="D133" s="2"/>
      <c r="E133" s="12"/>
    </row>
    <row r="134" spans="1:5" ht="12.75">
      <c r="A134" s="3" t="s">
        <v>108</v>
      </c>
      <c r="B134" s="11"/>
      <c r="C134" s="11"/>
      <c r="D134" s="2"/>
      <c r="E134" s="12"/>
    </row>
    <row r="135" spans="1:5" ht="12.75">
      <c r="A135" s="3" t="s">
        <v>109</v>
      </c>
      <c r="B135" s="12"/>
      <c r="C135" s="12"/>
      <c r="D135" s="3"/>
      <c r="E135" s="12"/>
    </row>
    <row r="136" spans="1:5" ht="12.75">
      <c r="A136" s="3" t="s">
        <v>184</v>
      </c>
      <c r="B136" s="12">
        <v>-1169000</v>
      </c>
      <c r="C136" s="12">
        <v>-1169000</v>
      </c>
      <c r="D136" s="3"/>
      <c r="E136" s="12">
        <f>-C136+B136</f>
        <v>0</v>
      </c>
    </row>
    <row r="137" spans="1:5" ht="12.75">
      <c r="A137" s="3" t="s">
        <v>110</v>
      </c>
      <c r="B137" s="12"/>
      <c r="C137" s="12"/>
      <c r="D137" s="3"/>
      <c r="E137" s="11"/>
    </row>
    <row r="138" spans="1:5" ht="12.75">
      <c r="A138" s="3" t="s">
        <v>111</v>
      </c>
      <c r="B138" s="12">
        <v>2468756665280.96</v>
      </c>
      <c r="C138" s="20">
        <v>2235711847542.77</v>
      </c>
      <c r="D138" s="3" t="s">
        <v>51</v>
      </c>
      <c r="E138" s="12">
        <f>-C138+B138</f>
        <v>233044817738.18994</v>
      </c>
    </row>
    <row r="139" spans="1:5" ht="12.75">
      <c r="A139" s="3" t="s">
        <v>177</v>
      </c>
      <c r="B139" s="34">
        <v>1254000</v>
      </c>
      <c r="C139" s="13">
        <v>52254000</v>
      </c>
      <c r="D139" s="3"/>
      <c r="E139" s="13">
        <f>-C139+B139</f>
        <v>-51000000</v>
      </c>
    </row>
    <row r="140" spans="1:5" ht="12.75">
      <c r="A140" s="3" t="s">
        <v>112</v>
      </c>
      <c r="B140" s="11"/>
      <c r="C140" s="11"/>
      <c r="D140" s="9"/>
      <c r="E140" s="11"/>
    </row>
    <row r="141" spans="1:5" ht="13.5" thickBot="1">
      <c r="A141" s="3" t="s">
        <v>113</v>
      </c>
      <c r="B141" s="14">
        <f>SUM(B135:B139)</f>
        <v>2468756750280.96</v>
      </c>
      <c r="C141" s="14">
        <f>SUM(C135:C139)</f>
        <v>2235762932542.77</v>
      </c>
      <c r="D141" s="2" t="s">
        <v>51</v>
      </c>
      <c r="E141" s="14">
        <f>SUM(+B141-C141)</f>
        <v>232993817738.18994</v>
      </c>
    </row>
    <row r="142" spans="1:5" ht="13.5" thickTop="1">
      <c r="A142" s="6"/>
      <c r="B142" s="12"/>
      <c r="C142" s="12"/>
      <c r="D142" s="6"/>
      <c r="E142" s="12"/>
    </row>
    <row r="143" spans="1:5" ht="12.75">
      <c r="A143" s="2" t="s">
        <v>114</v>
      </c>
      <c r="B143" s="12"/>
      <c r="C143" s="12"/>
      <c r="D143" s="2"/>
      <c r="E143" s="12"/>
    </row>
    <row r="144" spans="1:5" ht="12.75">
      <c r="A144" s="2" t="s">
        <v>115</v>
      </c>
      <c r="B144" s="12"/>
      <c r="C144" s="12"/>
      <c r="D144" s="2"/>
      <c r="E144" s="12"/>
    </row>
    <row r="145" spans="1:5" ht="12.75">
      <c r="A145" s="2"/>
      <c r="B145" s="12"/>
      <c r="C145" s="12"/>
      <c r="D145" s="2"/>
      <c r="E145" s="12"/>
    </row>
    <row r="146" spans="1:5" ht="12.75">
      <c r="A146" s="3" t="s">
        <v>116</v>
      </c>
      <c r="B146" s="8"/>
      <c r="C146" s="8"/>
      <c r="D146" s="2"/>
      <c r="E146" s="8"/>
    </row>
    <row r="147" spans="1:5" ht="12.75">
      <c r="A147" s="2" t="s">
        <v>117</v>
      </c>
      <c r="B147" s="25">
        <v>18490384930.11</v>
      </c>
      <c r="C147" s="25">
        <v>16867043133.16</v>
      </c>
      <c r="D147" s="2"/>
      <c r="E147" s="13">
        <f>-C147+B147</f>
        <v>1623341796.9500008</v>
      </c>
    </row>
    <row r="148" spans="1:5" ht="12.75">
      <c r="A148" s="3" t="s">
        <v>118</v>
      </c>
      <c r="B148" s="12"/>
      <c r="C148" s="12"/>
      <c r="D148" s="2"/>
      <c r="E148" s="12"/>
    </row>
    <row r="149" spans="1:5" ht="13.5" thickBot="1">
      <c r="A149" s="2" t="s">
        <v>119</v>
      </c>
      <c r="B149" s="26">
        <f>SUM(+B141-B147)</f>
        <v>2450266365350.85</v>
      </c>
      <c r="C149" s="26">
        <f>SUM(+C141-C147)</f>
        <v>2218895889409.61</v>
      </c>
      <c r="D149" s="2"/>
      <c r="E149" s="14">
        <f>-C149+B149</f>
        <v>231370475941.24023</v>
      </c>
    </row>
    <row r="150" spans="1:5" ht="14.25" thickBot="1" thickTop="1">
      <c r="A150" s="3" t="s">
        <v>120</v>
      </c>
      <c r="B150" s="14">
        <f>SUM(+B132-B149)</f>
        <v>3319982816442.3687</v>
      </c>
      <c r="C150" s="14">
        <f>SUM(+C132-C149)</f>
        <v>3410113005882.319</v>
      </c>
      <c r="D150" s="3" t="s">
        <v>51</v>
      </c>
      <c r="E150" s="14">
        <f>SUM(+B150-C150)</f>
        <v>-90130189439.9502</v>
      </c>
    </row>
    <row r="151" spans="1:5" ht="13.5" thickTop="1">
      <c r="A151" s="3"/>
      <c r="B151" s="11"/>
      <c r="C151" s="11"/>
      <c r="D151" s="2"/>
      <c r="E151" s="12"/>
    </row>
    <row r="152" spans="1:5" ht="12.75">
      <c r="A152" s="3"/>
      <c r="B152" s="11"/>
      <c r="C152" s="11"/>
      <c r="D152" s="2"/>
      <c r="E152" s="12"/>
    </row>
    <row r="153" spans="1:5" ht="12.75">
      <c r="A153" s="3"/>
      <c r="B153" s="11"/>
      <c r="C153" s="11"/>
      <c r="D153" s="2"/>
      <c r="E153" s="12"/>
    </row>
    <row r="154" spans="1:5" ht="12.75">
      <c r="A154" s="3" t="s">
        <v>121</v>
      </c>
      <c r="B154" s="12"/>
      <c r="C154" s="12"/>
      <c r="D154" s="3"/>
      <c r="E154" s="12"/>
    </row>
    <row r="155" spans="1:5" ht="12.75">
      <c r="A155" s="2" t="s">
        <v>122</v>
      </c>
      <c r="B155" s="10"/>
      <c r="C155" s="10"/>
      <c r="D155" s="2"/>
      <c r="E155" s="10"/>
    </row>
    <row r="156" spans="1:5" ht="13.5" thickBot="1">
      <c r="A156" s="2" t="s">
        <v>123</v>
      </c>
      <c r="B156" s="18">
        <v>39483263434.56</v>
      </c>
      <c r="C156" s="29">
        <v>44211073842.82</v>
      </c>
      <c r="D156" s="17"/>
      <c r="E156" s="14">
        <f>-C156+B156</f>
        <v>-4727810408.260002</v>
      </c>
    </row>
    <row r="157" spans="1:5" ht="13.5" thickTop="1">
      <c r="A157" s="3"/>
      <c r="B157" s="11"/>
      <c r="C157" s="11"/>
      <c r="D157" s="3"/>
      <c r="E157" s="12"/>
    </row>
    <row r="158" spans="1:5" ht="12.75">
      <c r="A158" s="3" t="s">
        <v>124</v>
      </c>
      <c r="B158" s="12"/>
      <c r="C158" s="12"/>
      <c r="D158" s="3"/>
      <c r="E158" s="12"/>
    </row>
    <row r="159" spans="1:5" ht="12.75">
      <c r="A159" s="3" t="s">
        <v>125</v>
      </c>
      <c r="B159" s="12">
        <v>6315544561.73</v>
      </c>
      <c r="C159" s="12">
        <v>6359053630.13</v>
      </c>
      <c r="D159" s="3"/>
      <c r="E159" s="12">
        <f>-C159+B159</f>
        <v>-43509068.40000057</v>
      </c>
    </row>
    <row r="160" spans="1:5" ht="12.75">
      <c r="A160" s="3"/>
      <c r="B160" s="11"/>
      <c r="C160" s="11"/>
      <c r="D160" s="3"/>
      <c r="E160" s="12"/>
    </row>
    <row r="161" spans="1:5" ht="12.75">
      <c r="A161" s="3" t="s">
        <v>126</v>
      </c>
      <c r="B161" s="12"/>
      <c r="C161" s="12"/>
      <c r="D161" s="3"/>
      <c r="E161" s="12"/>
    </row>
    <row r="162" spans="1:5" ht="12.75">
      <c r="A162" s="3" t="s">
        <v>127</v>
      </c>
      <c r="B162" s="12">
        <v>6785002713.8</v>
      </c>
      <c r="C162" s="12">
        <v>2625061555.09</v>
      </c>
      <c r="D162" s="3" t="s">
        <v>51</v>
      </c>
      <c r="E162" s="12">
        <f>-C162+B162</f>
        <v>4159941158.71</v>
      </c>
    </row>
    <row r="163" spans="1:5" ht="12.75">
      <c r="A163" s="3"/>
      <c r="B163" s="11"/>
      <c r="C163" s="11"/>
      <c r="D163" s="3"/>
      <c r="E163" s="12"/>
    </row>
    <row r="164" spans="1:5" ht="12.75">
      <c r="A164" s="3" t="s">
        <v>128</v>
      </c>
      <c r="B164" s="11"/>
      <c r="C164" s="11"/>
      <c r="D164" s="3"/>
      <c r="E164" s="12"/>
    </row>
    <row r="165" spans="1:5" ht="12.75">
      <c r="A165" s="3" t="s">
        <v>129</v>
      </c>
      <c r="B165" s="12">
        <v>25537.5</v>
      </c>
      <c r="C165" s="12">
        <v>25537.5</v>
      </c>
      <c r="D165" s="3"/>
      <c r="E165" s="12">
        <f>-C165+B165</f>
        <v>0</v>
      </c>
    </row>
    <row r="166" spans="1:5" ht="12.75">
      <c r="A166" s="3" t="s">
        <v>130</v>
      </c>
      <c r="B166" s="10"/>
      <c r="C166" s="10"/>
      <c r="D166" s="2"/>
      <c r="E166" s="10"/>
    </row>
    <row r="167" spans="1:5" ht="12.75">
      <c r="A167" s="3" t="s">
        <v>131</v>
      </c>
      <c r="B167" s="12">
        <v>-45789.11</v>
      </c>
      <c r="C167" s="12">
        <v>-925521.56</v>
      </c>
      <c r="D167" s="3"/>
      <c r="E167" s="12">
        <f>-C167+B167</f>
        <v>879732.4500000001</v>
      </c>
    </row>
    <row r="168" spans="1:5" ht="12.75">
      <c r="A168" s="3" t="s">
        <v>132</v>
      </c>
      <c r="B168" s="12"/>
      <c r="C168" s="12"/>
      <c r="D168" s="3"/>
      <c r="E168" s="12"/>
    </row>
    <row r="169" spans="1:5" ht="12.75">
      <c r="A169" s="3" t="s">
        <v>133</v>
      </c>
      <c r="B169" s="12">
        <v>-1004233.9</v>
      </c>
      <c r="C169" s="12">
        <v>-140923.54</v>
      </c>
      <c r="D169" s="3"/>
      <c r="E169" s="12">
        <f>-C169+B169</f>
        <v>-863310.36</v>
      </c>
    </row>
    <row r="170" spans="1:5" ht="12.75">
      <c r="A170" s="3" t="s">
        <v>134</v>
      </c>
      <c r="B170" s="12"/>
      <c r="C170" s="12"/>
      <c r="D170" s="3"/>
      <c r="E170" s="12"/>
    </row>
    <row r="171" spans="1:5" ht="12.75">
      <c r="A171" s="3" t="s">
        <v>135</v>
      </c>
      <c r="B171" s="12">
        <v>-628370931.04</v>
      </c>
      <c r="C171" s="12">
        <v>-786629597.93</v>
      </c>
      <c r="D171" s="3"/>
      <c r="E171" s="12">
        <f>-C171+B171</f>
        <v>158258666.89</v>
      </c>
    </row>
    <row r="172" spans="1:5" ht="12.75">
      <c r="A172" s="3" t="s">
        <v>136</v>
      </c>
      <c r="B172" s="12"/>
      <c r="C172" s="12"/>
      <c r="D172" s="3"/>
      <c r="E172" s="12"/>
    </row>
    <row r="173" spans="1:5" ht="12.75">
      <c r="A173" s="3" t="s">
        <v>137</v>
      </c>
      <c r="B173" s="12">
        <v>14541330451.08</v>
      </c>
      <c r="C173" s="12">
        <v>6496675624</v>
      </c>
      <c r="D173" s="3"/>
      <c r="E173" s="12">
        <f>-C173+B173</f>
        <v>8044654827.08</v>
      </c>
    </row>
    <row r="174" spans="1:5" ht="12.75">
      <c r="A174" s="3" t="s">
        <v>138</v>
      </c>
      <c r="B174" s="12"/>
      <c r="C174" s="12"/>
      <c r="D174" s="3"/>
      <c r="E174" s="12"/>
    </row>
    <row r="175" spans="1:5" ht="12.75">
      <c r="A175" s="3" t="s">
        <v>139</v>
      </c>
      <c r="B175" s="12">
        <v>-37618.94</v>
      </c>
      <c r="C175" s="12">
        <v>-25573.92</v>
      </c>
      <c r="D175" s="3"/>
      <c r="E175" s="12">
        <f>-C175+B175</f>
        <v>-12045.020000000004</v>
      </c>
    </row>
    <row r="176" spans="1:5" ht="12.75">
      <c r="A176" s="3" t="s">
        <v>140</v>
      </c>
      <c r="B176" s="12"/>
      <c r="C176" s="12"/>
      <c r="D176" s="3"/>
      <c r="E176" s="12"/>
    </row>
    <row r="177" spans="1:5" ht="12.75">
      <c r="A177" s="3" t="s">
        <v>141</v>
      </c>
      <c r="B177" s="12">
        <v>-209216.21</v>
      </c>
      <c r="C177" s="12">
        <v>-457.75</v>
      </c>
      <c r="D177" s="3"/>
      <c r="E177" s="12">
        <f>-C177+B177</f>
        <v>-208758.46</v>
      </c>
    </row>
    <row r="178" spans="1:5" ht="12.75">
      <c r="A178" s="3" t="s">
        <v>142</v>
      </c>
      <c r="B178" s="12">
        <v>884422271.56</v>
      </c>
      <c r="C178" s="12">
        <v>601301560.33</v>
      </c>
      <c r="D178" s="3"/>
      <c r="E178" s="12">
        <f>-C178+B178</f>
        <v>283120711.2299999</v>
      </c>
    </row>
    <row r="179" spans="1:5" ht="12.75">
      <c r="A179" s="2" t="s">
        <v>143</v>
      </c>
      <c r="B179" s="12">
        <v>-9636778.97</v>
      </c>
      <c r="C179" s="12">
        <v>-4369654.23</v>
      </c>
      <c r="D179" s="2"/>
      <c r="E179" s="12">
        <f>-C179+B179</f>
        <v>-5267124.74</v>
      </c>
    </row>
    <row r="180" spans="1:5" ht="12.75">
      <c r="A180" s="3" t="s">
        <v>144</v>
      </c>
      <c r="B180" s="12">
        <v>-6332160682.06</v>
      </c>
      <c r="C180" s="12">
        <v>-255764147.88</v>
      </c>
      <c r="D180" s="3"/>
      <c r="E180" s="12">
        <f>-C180+B180</f>
        <v>-6076396534.18</v>
      </c>
    </row>
    <row r="181" spans="1:5" ht="12.75">
      <c r="A181" s="3" t="s">
        <v>145</v>
      </c>
      <c r="B181" s="12"/>
      <c r="C181" s="12"/>
      <c r="D181" s="3"/>
      <c r="E181" s="12"/>
    </row>
    <row r="182" spans="1:5" ht="12.75">
      <c r="A182" s="3" t="s">
        <v>146</v>
      </c>
      <c r="B182" s="12">
        <v>994388995.6</v>
      </c>
      <c r="C182" s="12">
        <v>-744845794.53</v>
      </c>
      <c r="D182" s="3"/>
      <c r="E182" s="12">
        <f aca="true" t="shared" si="1" ref="E182:E190">-C182+B182</f>
        <v>1739234790.13</v>
      </c>
    </row>
    <row r="183" spans="1:5" ht="12.75">
      <c r="A183" s="3" t="s">
        <v>173</v>
      </c>
      <c r="B183" s="12">
        <v>682654.9</v>
      </c>
      <c r="C183" s="12">
        <v>0</v>
      </c>
      <c r="D183" s="3"/>
      <c r="E183" s="12">
        <f t="shared" si="1"/>
        <v>682654.9</v>
      </c>
    </row>
    <row r="184" spans="1:5" ht="12.75">
      <c r="A184" s="3" t="s">
        <v>147</v>
      </c>
      <c r="B184" s="12">
        <v>-842096398.04</v>
      </c>
      <c r="C184" s="12">
        <v>-990919115.76</v>
      </c>
      <c r="D184" s="3"/>
      <c r="E184" s="12">
        <f t="shared" si="1"/>
        <v>148822717.72000003</v>
      </c>
    </row>
    <row r="185" spans="1:5" ht="12.75">
      <c r="A185" s="3" t="s">
        <v>148</v>
      </c>
      <c r="B185" s="12">
        <v>-1019762.46</v>
      </c>
      <c r="C185" s="12">
        <v>-593325.48</v>
      </c>
      <c r="D185" s="3"/>
      <c r="E185" s="12">
        <f t="shared" si="1"/>
        <v>-426436.98</v>
      </c>
    </row>
    <row r="186" spans="1:5" ht="12.75">
      <c r="A186" s="2" t="s">
        <v>149</v>
      </c>
      <c r="B186" s="12">
        <v>-519387273.07</v>
      </c>
      <c r="C186" s="12">
        <v>-349143408.49</v>
      </c>
      <c r="D186" s="2"/>
      <c r="E186" s="12">
        <f t="shared" si="1"/>
        <v>-170243864.57999998</v>
      </c>
    </row>
    <row r="187" spans="1:5" ht="12.75">
      <c r="A187" s="2" t="s">
        <v>150</v>
      </c>
      <c r="B187" s="12">
        <v>0</v>
      </c>
      <c r="C187" s="12">
        <v>1464</v>
      </c>
      <c r="D187" s="2"/>
      <c r="E187" s="12">
        <f t="shared" si="1"/>
        <v>-1464</v>
      </c>
    </row>
    <row r="188" spans="1:5" ht="12.75">
      <c r="A188" s="2" t="s">
        <v>151</v>
      </c>
      <c r="B188" s="12">
        <v>-14612.96</v>
      </c>
      <c r="C188" s="12">
        <v>-10297.48</v>
      </c>
      <c r="D188" s="2"/>
      <c r="E188" s="12">
        <f t="shared" si="1"/>
        <v>-4315.48</v>
      </c>
    </row>
    <row r="189" spans="1:5" ht="12.75">
      <c r="A189" s="2" t="s">
        <v>152</v>
      </c>
      <c r="B189" s="21">
        <v>59280389.81</v>
      </c>
      <c r="C189" s="21">
        <v>11927022.92</v>
      </c>
      <c r="D189" s="6"/>
      <c r="E189" s="12">
        <f t="shared" si="1"/>
        <v>47353366.89</v>
      </c>
    </row>
    <row r="190" spans="1:5" ht="12.75">
      <c r="A190" s="2" t="s">
        <v>176</v>
      </c>
      <c r="B190" s="21">
        <v>171987036.77</v>
      </c>
      <c r="C190" s="21">
        <v>181154008.71</v>
      </c>
      <c r="D190" s="6"/>
      <c r="E190" s="12">
        <f t="shared" si="1"/>
        <v>-9166971.939999998</v>
      </c>
    </row>
    <row r="191" spans="1:5" ht="12.75">
      <c r="A191" s="3" t="s">
        <v>153</v>
      </c>
      <c r="B191" s="10"/>
      <c r="C191" s="10"/>
      <c r="D191" s="2"/>
      <c r="E191" s="10"/>
    </row>
    <row r="192" spans="1:5" ht="12.75">
      <c r="A192" s="3" t="s">
        <v>154</v>
      </c>
      <c r="B192" s="12">
        <v>243091.08</v>
      </c>
      <c r="C192" s="12">
        <v>250303.64</v>
      </c>
      <c r="D192" s="3"/>
      <c r="E192" s="12">
        <f>-C192+B192</f>
        <v>-7212.560000000027</v>
      </c>
    </row>
    <row r="193" spans="1:5" ht="12.75">
      <c r="A193" s="3" t="s">
        <v>155</v>
      </c>
      <c r="B193" s="10"/>
      <c r="C193" s="10"/>
      <c r="D193" s="3"/>
      <c r="E193" s="12" t="s">
        <v>156</v>
      </c>
    </row>
    <row r="194" spans="1:5" ht="12.75">
      <c r="A194" s="3" t="s">
        <v>157</v>
      </c>
      <c r="B194" s="12">
        <v>-5329498.48</v>
      </c>
      <c r="C194" s="12">
        <v>-5331527.01</v>
      </c>
      <c r="D194" s="3"/>
      <c r="E194" s="12">
        <f>-C194+B194</f>
        <v>2028.5299999993294</v>
      </c>
    </row>
    <row r="195" spans="1:5" ht="12.75">
      <c r="A195" s="3" t="s">
        <v>158</v>
      </c>
      <c r="B195" s="12"/>
      <c r="C195" s="12"/>
      <c r="D195" s="3"/>
      <c r="E195" s="12"/>
    </row>
    <row r="196" spans="1:5" ht="12.75">
      <c r="A196" s="3" t="s">
        <v>159</v>
      </c>
      <c r="B196" s="12">
        <v>-471857.71</v>
      </c>
      <c r="C196" s="12">
        <v>-471857.71</v>
      </c>
      <c r="D196" s="3"/>
      <c r="E196" s="12">
        <f>-C196+B196</f>
        <v>0</v>
      </c>
    </row>
    <row r="197" spans="1:5" ht="12.75">
      <c r="A197" s="3" t="s">
        <v>160</v>
      </c>
      <c r="B197" s="12"/>
      <c r="C197" s="12"/>
      <c r="D197" s="3"/>
      <c r="E197" s="12"/>
    </row>
    <row r="198" spans="1:5" ht="12.75">
      <c r="A198" s="3" t="s">
        <v>161</v>
      </c>
      <c r="B198" s="12"/>
      <c r="C198" s="12"/>
      <c r="D198" s="3"/>
      <c r="E198" s="12"/>
    </row>
    <row r="199" spans="1:5" ht="12.75">
      <c r="A199" s="3" t="s">
        <v>162</v>
      </c>
      <c r="B199" s="13">
        <v>-11975052.09</v>
      </c>
      <c r="C199" s="13">
        <v>-11975052.09</v>
      </c>
      <c r="D199" s="3"/>
      <c r="E199" s="13">
        <f>-C199+B199</f>
        <v>0</v>
      </c>
    </row>
    <row r="200" spans="1:5" ht="13.5" thickBot="1">
      <c r="A200" s="3" t="s">
        <v>163</v>
      </c>
      <c r="B200" s="14">
        <f>SUM(B164:B199)</f>
        <v>8300600723.260001</v>
      </c>
      <c r="C200" s="14">
        <f>SUM(C164:C199)</f>
        <v>4140189265.7400007</v>
      </c>
      <c r="D200" s="3"/>
      <c r="E200" s="14">
        <f>-C200+B200</f>
        <v>4160411457.5200005</v>
      </c>
    </row>
    <row r="201" spans="1:5" ht="14.25" thickBot="1" thickTop="1">
      <c r="A201" s="3" t="s">
        <v>164</v>
      </c>
      <c r="B201" s="26">
        <f>SUM(B150+B156+B159+B162+B200)</f>
        <v>3380867227875.7183</v>
      </c>
      <c r="C201" s="26">
        <f>SUM(C150+C156+C159+C162+C200)</f>
        <v>3467448384176.0986</v>
      </c>
      <c r="D201" s="3" t="s">
        <v>51</v>
      </c>
      <c r="E201" s="14">
        <f>-C201+B201</f>
        <v>-86581156300.38037</v>
      </c>
    </row>
    <row r="202" spans="1:5" ht="13.5" thickTop="1">
      <c r="A202" s="2"/>
      <c r="B202" s="3"/>
      <c r="C202" s="3"/>
      <c r="D202" s="3"/>
      <c r="E202" s="9"/>
    </row>
    <row r="203" spans="1:5" ht="12.75">
      <c r="A203" s="3" t="s">
        <v>165</v>
      </c>
      <c r="B203" s="3"/>
      <c r="C203" s="3"/>
      <c r="D203" s="3"/>
      <c r="E203" s="3"/>
    </row>
    <row r="204" spans="1:5" ht="12.75">
      <c r="A204" s="3" t="s">
        <v>166</v>
      </c>
      <c r="B204" s="3"/>
      <c r="C204" s="3"/>
      <c r="D204" s="3"/>
      <c r="E204" s="3"/>
    </row>
    <row r="205" spans="1:5" ht="12.75">
      <c r="A205" s="3" t="s">
        <v>167</v>
      </c>
      <c r="B205" s="3"/>
      <c r="C205" s="3"/>
      <c r="D205" s="3"/>
      <c r="E205" s="3"/>
    </row>
    <row r="206" spans="1:5" ht="12.75">
      <c r="A206" s="3" t="s">
        <v>168</v>
      </c>
      <c r="B206" s="3"/>
      <c r="C206" s="3"/>
      <c r="D206" s="3"/>
      <c r="E206" s="3"/>
    </row>
    <row r="207" spans="1:5" ht="12.75">
      <c r="A207" s="3" t="s">
        <v>103</v>
      </c>
      <c r="B207" s="3"/>
      <c r="C207" s="3"/>
      <c r="D207" s="3"/>
      <c r="E207" s="3"/>
    </row>
    <row r="208" spans="1:5" ht="12.75">
      <c r="A208" s="2" t="s">
        <v>169</v>
      </c>
      <c r="B208" s="2"/>
      <c r="C208" s="2"/>
      <c r="D208" s="2"/>
      <c r="E208" s="2"/>
    </row>
    <row r="209" spans="1:5" ht="12.75">
      <c r="A209" s="2" t="s">
        <v>174</v>
      </c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3" t="s">
        <v>170</v>
      </c>
      <c r="B211" s="2"/>
      <c r="C211" s="2"/>
      <c r="D211" s="2"/>
      <c r="E211" s="2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8" spans="2:3" ht="12.75">
      <c r="B278" s="27">
        <f>+B107-B201</f>
        <v>0</v>
      </c>
      <c r="C278" s="27">
        <f>+C107-C201</f>
        <v>0</v>
      </c>
    </row>
    <row r="279" ht="12.75">
      <c r="A279" s="35"/>
    </row>
    <row r="280" ht="12.75">
      <c r="A280" s="35"/>
    </row>
    <row r="281" ht="12.75">
      <c r="A281" s="35"/>
    </row>
    <row r="282" ht="12.75">
      <c r="A282" s="35"/>
    </row>
    <row r="283" ht="12.75">
      <c r="A283" s="35"/>
    </row>
    <row r="284" ht="12.75">
      <c r="A284" s="35"/>
    </row>
    <row r="285" ht="12.75">
      <c r="A285" s="35"/>
    </row>
    <row r="286" ht="12.75">
      <c r="A286" s="35"/>
    </row>
    <row r="325" ht="12.75">
      <c r="A325" s="36"/>
    </row>
    <row r="326" ht="12.75">
      <c r="A326" s="36"/>
    </row>
    <row r="327" ht="12.75">
      <c r="A327" s="36"/>
    </row>
    <row r="328" ht="12.75">
      <c r="A328" s="36"/>
    </row>
    <row r="329" ht="12.75">
      <c r="A329" s="36"/>
    </row>
    <row r="332" ht="12.75">
      <c r="A332" s="36"/>
    </row>
    <row r="333" ht="12.75">
      <c r="A333" s="36"/>
    </row>
    <row r="334" ht="12.75">
      <c r="A334" s="36"/>
    </row>
    <row r="335" ht="12.75">
      <c r="A335" s="36"/>
    </row>
    <row r="336" ht="12.75">
      <c r="A336" s="36"/>
    </row>
    <row r="337" ht="12.75">
      <c r="A337" s="36"/>
    </row>
    <row r="338" ht="12.75">
      <c r="A338" s="36"/>
    </row>
    <row r="339" ht="12.75">
      <c r="A339" s="36"/>
    </row>
    <row r="340" ht="12.75">
      <c r="A340" s="36"/>
    </row>
    <row r="341" ht="12.75">
      <c r="A341" s="36"/>
    </row>
    <row r="342" ht="12.75">
      <c r="A342" s="36"/>
    </row>
    <row r="343" ht="12.75">
      <c r="A343" s="36"/>
    </row>
  </sheetData>
  <printOptions/>
  <pageMargins left="0" right="0" top="1" bottom="1" header="0.5" footer="0.5"/>
  <pageSetup horizontalDpi="1200" verticalDpi="12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Bobette Meads</dc:creator>
  <cp:keywords/>
  <dc:description/>
  <cp:lastModifiedBy>nsmith</cp:lastModifiedBy>
  <cp:lastPrinted>2001-12-11T17:11:57Z</cp:lastPrinted>
  <dcterms:created xsi:type="dcterms:W3CDTF">2001-10-09T18:55:54Z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